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codeName="xlsBook" defaultThemeVersion="124226"/>
  <mc:AlternateContent xmlns:mc="http://schemas.openxmlformats.org/markup-compatibility/2006">
    <mc:Choice Requires="x15">
      <x15ac:absPath xmlns:x15ac="http://schemas.microsoft.com/office/spreadsheetml/2010/11/ac" url="C:\Users\volovikovaaa\Downloads\"/>
    </mc:Choice>
  </mc:AlternateContent>
  <xr:revisionPtr revIDLastSave="0" documentId="8_{5407DE36-566D-4559-ADC1-FBAA0FE83865}" xr6:coauthVersionLast="47" xr6:coauthVersionMax="47" xr10:uidLastSave="{00000000-0000-0000-0000-000000000000}"/>
  <bookViews>
    <workbookView xWindow="-120" yWindow="-120" windowWidth="38640" windowHeight="21120" tabRatio="795" firstSheet="2" activeTab="2" xr2:uid="{00000000-000D-0000-FFFF-FFFF00000000}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4.1.1" sheetId="534" r:id="rId4"/>
    <sheet name="Форма 4.1.2" sheetId="532" r:id="rId5"/>
    <sheet name="Форма 4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r:id="rId10"/>
    <sheet name="Проверка" sheetId="432" r:id="rId11"/>
    <sheet name="MR_LIST" sheetId="540" state="veryHidden" r:id="rId12"/>
    <sheet name="modList05" sheetId="553" state="veryHidden" r:id="rId13"/>
    <sheet name="modList02" sheetId="545" state="veryHidden" r:id="rId14"/>
    <sheet name="REESTR_VT" sheetId="543" state="veryHidden" r:id="rId15"/>
    <sheet name="REESTR_VED" sheetId="544" state="veryHidden" r:id="rId16"/>
    <sheet name="modfrmReestrObj" sheetId="539" state="veryHidden" r:id="rId17"/>
    <sheet name="modProv" sheetId="531" state="veryHidden" r:id="rId18"/>
    <sheet name="AllSheetsInThisWorkbook" sheetId="389" state="veryHidden" r:id="rId19"/>
    <sheet name="TEHSHEET" sheetId="205" state="veryHidden" r:id="rId20"/>
    <sheet name="modServiceModule" sheetId="551" state="veryHidden" r:id="rId21"/>
    <sheet name="modCheckCyan" sheetId="549" state="veryHidden" r:id="rId22"/>
    <sheet name="modHTTP" sheetId="552" state="veryHidden" r:id="rId23"/>
    <sheet name="et_union_hor" sheetId="471" state="veryHidden" r:id="rId24"/>
    <sheet name="REESTR_MO" sheetId="518" state="veryHidden" r:id="rId25"/>
    <sheet name="REESTR_MO_FILTER" sheetId="550" state="veryHidden" r:id="rId26"/>
    <sheet name="et_union_vert" sheetId="521" state="veryHidden" r:id="rId27"/>
    <sheet name="modInfo" sheetId="513" state="veryHidden" r:id="rId28"/>
    <sheet name="modReestr" sheetId="433" state="veryHidden" r:id="rId29"/>
    <sheet name="modfrmReestr" sheetId="434" state="veryHidden" r:id="rId30"/>
    <sheet name="modUpdTemplMain" sheetId="424" state="veryHidden" r:id="rId31"/>
    <sheet name="REESTR_ORG" sheetId="390" state="veryHidden" r:id="rId32"/>
    <sheet name="modClassifierValidate" sheetId="400" state="veryHidden" r:id="rId33"/>
    <sheet name="modHyp" sheetId="398" state="veryHidden" r:id="rId34"/>
    <sheet name="modList00" sheetId="498" state="veryHidden" r:id="rId35"/>
    <sheet name="modList01" sheetId="500" state="veryHidden" r:id="rId36"/>
    <sheet name="modList03" sheetId="516" state="veryHidden" r:id="rId37"/>
    <sheet name="modList04" sheetId="535" state="veryHidden" r:id="rId38"/>
    <sheet name="modList07" sheetId="538" state="veryHidden" r:id="rId39"/>
    <sheet name="modfrmRezimChoose" sheetId="536" state="veryHidden" r:id="rId40"/>
    <sheet name="modfrmDateChoose" sheetId="517" state="veryHidden" r:id="rId41"/>
    <sheet name="modComm" sheetId="514" state="veryHidden" r:id="rId42"/>
    <sheet name="modThisWorkbook" sheetId="511" state="veryHidden" r:id="rId43"/>
    <sheet name="modfrmReestrMR" sheetId="519" state="veryHidden" r:id="rId44"/>
    <sheet name="modfrmRegion" sheetId="526" state="veryHidden" r:id="rId45"/>
    <sheet name="modfrmCheckUpdates" sheetId="512" state="veryHidden" r:id="rId46"/>
  </sheets>
  <definedNames>
    <definedName name="_ppL1">'Форма 4.1.2'!$G$9</definedName>
    <definedName name="_ppL12">'Форма 4.1.2'!$R$9</definedName>
    <definedName name="_ppL2">'Форма 4.1.2'!$I$9</definedName>
    <definedName name="_ppL3">'Форма 4.1.2'!$Q$9</definedName>
    <definedName name="_xlnm._FilterDatabase" localSheetId="10" hidden="1">Проверка!$B$4:$D$4</definedName>
    <definedName name="add_CS_List05_1">'Форма 1.0.1'!$J$17</definedName>
    <definedName name="add_List01_1">modList04!$20:$20</definedName>
    <definedName name="add_sys">'Форма 4.1.2'!$E$12</definedName>
    <definedName name="add_ved">'Форма 4.1.2'!$F$12</definedName>
    <definedName name="anscount" hidden="1">1</definedName>
    <definedName name="CHECK_LINK_RANGE_1">"Калькуляция!$I$11:$I$132"</definedName>
    <definedName name="checkCell_1">'Форма 4.1.3'!$D$9:$K$13</definedName>
    <definedName name="checkCell_2">'Форма 4.1.2'!$D$10:$Q$12</definedName>
    <definedName name="checkCell_4">'Форма 4.1.1'!$F$12:$F$48</definedName>
    <definedName name="checkCell_List07">'Сведения об изменении'!$D$11:$E$13</definedName>
    <definedName name="checkCells_List05_1">'Форма 1.0.1'!$I$7:$L$17</definedName>
    <definedName name="chkGetUpdatesValue">Инструкция!$AA$105</definedName>
    <definedName name="chkNoUpdatesValue">Инструкция!$AA$107</definedName>
    <definedName name="clear_range">'Форма 4.1.1'!$F$12,'Форма 4.1.1'!$F$16:$F$24,'Форма 4.1.1'!$F$37:$F$49</definedName>
    <definedName name="code">Инструкция!$B$2</definedName>
    <definedName name="data_org">'Форма 4.1.1'!$F$16</definedName>
    <definedName name="data_type">TEHSHEET!$Q$2:$Q$3</definedName>
    <definedName name="data_uniTS">'Форма 4.1.1'!$F$20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4.1.1'!$F$42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4_2">et_union_hor!$111:$115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4.1.2'!$E$11</definedName>
    <definedName name="FirstLine">Инструкция!$A$6</definedName>
    <definedName name="flag_publication">Титульный!$F$11:$F$11</definedName>
    <definedName name="flagUsedCS_List02">'Форма 4.1.2'!$Z$10:$Z$12</definedName>
    <definedName name="flagUsedVD_List02">'Форма 4.1.2'!$AA$10:$AA$12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4.1.3'!$J$9:$J$13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REESTR_VED!$B$2:$B$11</definedName>
    <definedName name="kind_of_activity_WARM">TEHSHEET!$R$11:$R$18</definedName>
    <definedName name="kind_of_CS_on_sheet">TEHSHEET!$AE$2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org_type">TEHSHEET!$P$2:$P$5</definedName>
    <definedName name="kind_of_publication">TEHSHEET!$G$2:$G$3</definedName>
    <definedName name="kind_of_unit">TEHSHEET!$J$2:$J$3</definedName>
    <definedName name="kind_of_VD_on_sheet">TEHSHEET!$AG$2</definedName>
    <definedName name="kind_of_VD_on_sheet_filter">TEHSHEET!$AH$2</definedName>
    <definedName name="kpp">Титульный!$F$37</definedName>
    <definedName name="LastUpdateDate_MO">'Форма 4.1.1'!$E$6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REESTR_MO!$A$2:$D$219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4.1.3'!$K$9:$K$13</definedName>
    <definedName name="List01_mrid_col">'Форма 4.1.3'!$N:$N</definedName>
    <definedName name="List01_NameCol">'Форма 4.1.3'!$P$1:$R$1</definedName>
    <definedName name="List01_note">'Форма 4.1.3'!$L$9</definedName>
    <definedName name="List02_ActivityCol">'Форма 4.1.2'!$F$10:$F$12</definedName>
    <definedName name="List02_CSCol">'Форма 4.1.2'!$E$10:$E$12</definedName>
    <definedName name="List02_EM">'Форма 4.1.2'!$J$10:$J$12</definedName>
    <definedName name="List02_note">'Форма 4.1.2'!$R$10:$R$12</definedName>
    <definedName name="List02_sysid_col">'Форма 4.1.2'!$T:$T</definedName>
    <definedName name="List02_VDCol">'Форма 4.1.2'!$F$10:$F$12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4.1.1'!$G$10:$G$48</definedName>
    <definedName name="List04_uniTS_block">'Форма 4.1.1'!$F$18:$F$23</definedName>
    <definedName name="List04_uniTS_blockColor">'Форма 4.1.1'!$F$19:$F$22</definedName>
    <definedName name="List05_CS_Copy">'Форма 1.0.1'!$N$7:$N$17</definedName>
    <definedName name="List05_FirstRange">'Форма 1.0.1'!$7:$7</definedName>
    <definedName name="List05_flag_point">'Форма 1.0.1'!$S$7:$S$17</definedName>
    <definedName name="List05_HelpColumns">'Форма 1.0.1'!$N:$S</definedName>
    <definedName name="List05_MO_Copy">'Форма 1.0.1'!$Q$7:$Q$17</definedName>
    <definedName name="List05_MR_Copy">'Форма 1.0.1'!$P$7:$P$17</definedName>
    <definedName name="List05_note">'Форма 1.0.1'!$L$7:$L$17</definedName>
    <definedName name="List05_OKTMO_Copy">'Форма 1.0.1'!$R$7:$R$17</definedName>
    <definedName name="List05_VD_Copy">'Форма 1.0.1'!$O$7:$O$17</definedName>
    <definedName name="logical">TEHSHEET!$D$2:$D$3</definedName>
    <definedName name="mail">Титульный!$F$46</definedName>
    <definedName name="mail_legal">Титульный!$F$45</definedName>
    <definedName name="mail_post">'Форма 4.1.1'!$F$36</definedName>
    <definedName name="mo_List01">'Форма 4.1.3'!$H$9:$H$13</definedName>
    <definedName name="MONTH">TEHSHEET!$E$2:$E$13</definedName>
    <definedName name="MR_23">'Форма 4.1.2'!$12:$12</definedName>
    <definedName name="mr_id">TEHSHEET!$L$2</definedName>
    <definedName name="mr_list">MR_LIST!$A$1</definedName>
    <definedName name="mr_List01">'Форма 4.1.3'!$E$9:$E$13</definedName>
    <definedName name="nalog">Титульный!$F$41</definedName>
    <definedName name="ogrn">'Форма 4.1.1'!$F$15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4.1.1'!$F$32</definedName>
    <definedName name="org_full">'Форма 4.1.1'!$F$12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4.1.3'!$C$9:$C$13</definedName>
    <definedName name="pDel_List01_2">'Форма 4.1.3'!$F$9:$F$13</definedName>
    <definedName name="pDel_List02_3">'Форма 4.1.2'!$C$10:$C$12</definedName>
    <definedName name="pDel_List03">'Форма 1.0.2'!$C$12:$C$13</definedName>
    <definedName name="pDel_List05">'Форма 1.0.1'!$E$7:$H$17</definedName>
    <definedName name="pDel_List07">'Сведения об изменении'!$C$11:$C$13</definedName>
    <definedName name="pIns_Comm">Комментарии!$E$12</definedName>
    <definedName name="pIns_List01_1">'Форма 4.1.3'!$E$13</definedName>
    <definedName name="pIns_List01_start">'Форма 4.1.3'!$E$9</definedName>
    <definedName name="pIns_List03">'Форма 1.0.2'!$E$13</definedName>
    <definedName name="pIns_List04">'Форма 4.1.1'!$E$48</definedName>
    <definedName name="pIns_List04_ETO">'Форма 4.1.1'!$E$23</definedName>
    <definedName name="pIns_List07">'Сведения об изменении'!$E$13</definedName>
    <definedName name="ppL0">'Форма 4.1.2'!$F$9</definedName>
    <definedName name="prd2_q">Титульный!$F$29</definedName>
    <definedName name="prim">'Форма 4.1.1'!$G$12:$G$47</definedName>
    <definedName name="prim_dynamic">'Форма 4.1.1'!$G$44:$G$48</definedName>
    <definedName name="PROT_22">P3_PROT_22,P4_PROT_22,P5_PROT_22</definedName>
    <definedName name="QUARTER">TEHSHEET!$F$2:$F$5</definedName>
    <definedName name="REESTR_ORG_RANGE">REESTR_ORG!$A$2:$J$295</definedName>
    <definedName name="REESTR_VED_RANGE">REESTR_VED!$A$2:$B$11</definedName>
    <definedName name="REGION">TEHSHEET!$A$2:$A$87</definedName>
    <definedName name="region_name">Титульный!$F$7</definedName>
    <definedName name="rejim_row">'Форма 4.1.1'!$F$44:$F$47</definedName>
    <definedName name="rez_rab">'Форма 4.1.1'!$E$53</definedName>
    <definedName name="rez_rab_first">'Форма 4.1.1'!$F$44</definedName>
    <definedName name="rez_rab_list">'Форма 4.1.1'!$F$44:$F$48</definedName>
    <definedName name="ruk_dolz">Титульный!$F$50</definedName>
    <definedName name="ruk_f">'Форма 4.1.1'!$F$33</definedName>
    <definedName name="ruk_fio">Титульный!$F$49</definedName>
    <definedName name="ruk_i">'Форма 4.1.1'!$F$34</definedName>
    <definedName name="ruk_o">'Форма 4.1.1'!$F$35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4.1.1'!$F$38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type_org">Титульный!$F$39</definedName>
    <definedName name="unit">Титульный!$F$26</definedName>
    <definedName name="UpdStatus">Инструкция!$AA$1</definedName>
    <definedName name="url">'Форма 4.1.1'!$F$41</definedName>
    <definedName name="ved_col">'Форма 4.1.2'!$F:$F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91029"/>
</workbook>
</file>

<file path=xl/calcChain.xml><?xml version="1.0" encoding="utf-8"?>
<calcChain xmlns="http://schemas.openxmlformats.org/spreadsheetml/2006/main">
  <c r="G11" i="532" l="1"/>
  <c r="N8" i="546" l="1"/>
  <c r="A43" i="549"/>
  <c r="P12" i="546"/>
  <c r="K11" i="546"/>
  <c r="K9" i="546"/>
  <c r="O9" i="546" s="1"/>
  <c r="A1" i="549"/>
  <c r="A2" i="549"/>
  <c r="A3" i="549"/>
  <c r="A4" i="549"/>
  <c r="A5" i="549"/>
  <c r="A6" i="549"/>
  <c r="A7" i="549"/>
  <c r="A8" i="549"/>
  <c r="A9" i="549"/>
  <c r="A10" i="549"/>
  <c r="A11" i="549"/>
  <c r="A12" i="549"/>
  <c r="A13" i="549"/>
  <c r="A14" i="549"/>
  <c r="A15" i="549"/>
  <c r="A16" i="549"/>
  <c r="A17" i="549"/>
  <c r="A18" i="549"/>
  <c r="A19" i="549"/>
  <c r="A20" i="549"/>
  <c r="A21" i="549"/>
  <c r="A22" i="549"/>
  <c r="A23" i="549"/>
  <c r="A24" i="549"/>
  <c r="A25" i="549"/>
  <c r="A26" i="549"/>
  <c r="A27" i="549"/>
  <c r="A28" i="549"/>
  <c r="A29" i="549"/>
  <c r="A30" i="549"/>
  <c r="A31" i="549"/>
  <c r="A32" i="549"/>
  <c r="A33" i="549"/>
  <c r="A34" i="549"/>
  <c r="A35" i="549"/>
  <c r="A36" i="549"/>
  <c r="A37" i="549"/>
  <c r="A38" i="549"/>
  <c r="A39" i="549"/>
  <c r="A40" i="549"/>
  <c r="A41" i="549"/>
  <c r="A42" i="549"/>
  <c r="R11" i="497"/>
  <c r="Q11" i="497"/>
  <c r="I9" i="546"/>
  <c r="I8" i="546"/>
  <c r="I10" i="546"/>
  <c r="I13" i="546"/>
  <c r="I12" i="546"/>
  <c r="I11" i="546"/>
  <c r="P11" i="497"/>
  <c r="S11" i="497" l="1"/>
  <c r="K86" i="471" l="1"/>
  <c r="D115" i="471" l="1"/>
  <c r="D114" i="471"/>
  <c r="D113" i="471"/>
  <c r="D112" i="471"/>
  <c r="D111" i="471"/>
  <c r="D22" i="534"/>
  <c r="D21" i="534"/>
  <c r="D20" i="534"/>
  <c r="D19" i="534"/>
  <c r="D18" i="534"/>
  <c r="B2" i="525"/>
  <c r="B3" i="525"/>
  <c r="AA65" i="471" l="1"/>
  <c r="Z65" i="471"/>
  <c r="K7" i="546" l="1"/>
  <c r="I89" i="471"/>
  <c r="I87" i="471"/>
  <c r="I85" i="471"/>
  <c r="I88" i="471"/>
  <c r="I90" i="471"/>
  <c r="I86" i="471"/>
  <c r="R9" i="471" l="1"/>
  <c r="C101" i="471" l="1"/>
  <c r="AA11" i="532" l="1"/>
  <c r="Q90" i="471"/>
  <c r="P89" i="471"/>
  <c r="K88" i="471"/>
  <c r="O86" i="471"/>
  <c r="N85" i="471"/>
  <c r="C105" i="471"/>
  <c r="R65" i="471"/>
  <c r="M12" i="547"/>
  <c r="M20" i="471"/>
  <c r="F46" i="437"/>
  <c r="F49" i="437"/>
  <c r="Q9" i="471"/>
  <c r="S9" i="471" s="1"/>
  <c r="B6" i="513"/>
  <c r="K39" i="471"/>
  <c r="K40" i="471"/>
  <c r="K41" i="471"/>
  <c r="K42" i="471"/>
  <c r="K43" i="471"/>
  <c r="K44" i="471"/>
  <c r="K45" i="471"/>
  <c r="K46" i="471"/>
  <c r="K47" i="471"/>
  <c r="K48" i="471"/>
  <c r="K49" i="471"/>
  <c r="K50" i="471"/>
  <c r="F10" i="534"/>
  <c r="F13" i="534"/>
  <c r="F14" i="534"/>
  <c r="Z11" i="532"/>
  <c r="P9" i="471"/>
  <c r="F4" i="4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Infernus</author>
  </authors>
  <commentList>
    <comment ref="M44" authorId="0" shapeId="0" xr:uid="{00000000-0006-0000-1700-000001000000}">
      <text>
        <r>
          <rPr>
            <sz val="9"/>
            <color indexed="81"/>
            <rFont val="Tahoma"/>
            <family val="2"/>
            <charset val="204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<sst xmlns="http://schemas.openxmlformats.org/spreadsheetml/2006/main" count="4203" uniqueCount="2127">
  <si>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</si>
  <si>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</si>
  <si>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</si>
  <si>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</si>
  <si>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</si>
  <si>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</si>
  <si>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</si>
  <si>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</si>
  <si>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</si>
  <si>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</si>
  <si>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</si>
  <si>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</si>
  <si>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</si>
  <si>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</si>
  <si>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</si>
  <si>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</si>
  <si>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</si>
  <si>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</si>
  <si>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</si>
  <si>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</si>
  <si>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</si>
  <si>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</si>
  <si>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</si>
  <si>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</si>
  <si>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</si>
  <si>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</si>
  <si>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</si>
  <si>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</si>
  <si>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</si>
  <si>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</si>
  <si>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Ссылка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</si>
  <si>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</si>
  <si>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</si>
  <si>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</si>
  <si>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</si>
  <si>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</si>
  <si>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</si>
  <si>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</si>
  <si>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</si>
  <si>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</si>
  <si>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</si>
  <si>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</si>
  <si>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</si>
  <si>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</si>
  <si>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</si>
  <si>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</si>
  <si>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</si>
  <si>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</si>
  <si>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</si>
  <si>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</si>
  <si>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</si>
  <si>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</si>
  <si>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</si>
  <si>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</si>
  <si>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</si>
  <si>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</si>
  <si>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</si>
  <si>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</si>
  <si>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</si>
  <si>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</si>
  <si>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</si>
  <si>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</si>
  <si>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</si>
  <si>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</si>
  <si>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</si>
  <si>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</si>
  <si>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</si>
  <si>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</si>
  <si>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</si>
  <si>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</si>
  <si>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</si>
  <si>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</si>
  <si>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</si>
  <si>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</si>
  <si>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</si>
  <si>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</si>
  <si>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</si>
  <si>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</si>
  <si>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</si>
  <si>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</si>
  <si>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</si>
  <si>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</si>
  <si>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</si>
  <si>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</si>
  <si>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</si>
  <si>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</si>
  <si>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</si>
  <si>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</si>
  <si>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</si>
  <si>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</si>
  <si>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</si>
  <si>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</si>
  <si>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</si>
  <si>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</si>
  <si>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</si>
  <si>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</si>
  <si>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</si>
  <si>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</si>
  <si>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</si>
  <si>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</si>
  <si>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</si>
  <si>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</si>
  <si>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</si>
  <si>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</si>
  <si>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</si>
  <si>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</si>
  <si>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</si>
  <si>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</si>
  <si>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</si>
  <si>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</si>
  <si>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</si>
  <si>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</si>
  <si>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</si>
  <si>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</si>
  <si>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</si>
  <si>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</si>
  <si>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</si>
  <si>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</si>
  <si>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</si>
  <si>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</si>
  <si>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</si>
  <si>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</si>
  <si>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</si>
  <si>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</si>
  <si>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</si>
  <si>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</si>
  <si>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</si>
  <si>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</si>
  <si>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</si>
  <si>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</si>
  <si>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</si>
  <si>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</si>
  <si>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</si>
  <si>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</si>
  <si>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</si>
  <si>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</si>
  <si>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</si>
  <si>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</si>
  <si>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</si>
  <si>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</si>
  <si>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</si>
  <si>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</si>
  <si>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</si>
  <si>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</si>
  <si>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</si>
  <si>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</si>
  <si>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</si>
  <si>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</si>
  <si>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</si>
  <si>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</si>
  <si>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</si>
  <si>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</si>
  <si>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</si>
  <si>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</si>
  <si>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</si>
  <si>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</si>
  <si>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</si>
  <si>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</si>
  <si>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</si>
  <si>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</si>
  <si>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</si>
  <si>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</si>
  <si>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</si>
  <si>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</si>
  <si>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</si>
  <si>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</si>
  <si>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</si>
  <si>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</si>
  <si>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</si>
  <si>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</si>
  <si>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</si>
  <si>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</si>
  <si>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</si>
  <si>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</si>
  <si>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</si>
  <si>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</si>
  <si>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</si>
  <si>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</si>
  <si>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</si>
  <si>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</si>
  <si>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</si>
  <si>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</si>
  <si>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</si>
  <si>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</si>
  <si>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</si>
  <si>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</si>
  <si>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</si>
  <si>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</si>
  <si>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</si>
  <si>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</si>
  <si>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</si>
  <si>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</si>
  <si>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</si>
  <si>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</si>
  <si>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</si>
  <si>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</si>
  <si>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</si>
  <si>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</si>
  <si>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</si>
  <si>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</si>
  <si>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</si>
  <si>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</si>
  <si>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</si>
  <si>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</si>
  <si>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</si>
  <si>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</si>
  <si>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</si>
  <si>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</si>
  <si>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</si>
  <si>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</si>
  <si>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</si>
  <si>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</si>
  <si>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</si>
  <si>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</si>
  <si>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</si>
  <si>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</si>
  <si>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Централизованная система холодного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</si>
  <si>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Список ЦСХВС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</si>
  <si>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</si>
  <si>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</si>
  <si>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</si>
  <si>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</si>
  <si>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</si>
  <si>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</si>
  <si>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b/>
        <sz val="9"/>
        <rFont val="Tahoma"/>
        <family val="2"/>
        <charset val="204"/>
      </rPr>
      <t>Тип отчета</t>
    </r>
    <r>
      <rPr>
        <sz val="9"/>
        <rFont val="Tahoma"/>
        <family val="2"/>
        <charset val="204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</si>
  <si>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</si>
  <si>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</si>
  <si>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</si>
  <si>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</si>
  <si>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</si>
  <si>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</si>
  <si>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</si>
  <si>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</si>
  <si>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</si>
  <si>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</si>
  <si>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</si>
  <si>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</si>
  <si>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</si>
  <si>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</si>
  <si>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</si>
  <si>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</si>
  <si>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</si>
  <si>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</si>
  <si>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</si>
  <si>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</si>
  <si>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</si>
  <si>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</si>
  <si>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</si>
  <si>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</si>
  <si>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</si>
  <si>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</si>
  <si>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</si>
  <si>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</si>
  <si>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</si>
  <si>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</si>
  <si>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</si>
  <si>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</si>
  <si>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</si>
  <si>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</si>
  <si>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</si>
  <si>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</si>
  <si>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</si>
  <si>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</si>
  <si>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</si>
  <si>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</si>
  <si>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</si>
  <si>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</si>
  <si>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</si>
  <si>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</si>
  <si>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</si>
  <si>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</si>
  <si>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</si>
  <si>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</si>
  <si>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</si>
  <si>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</si>
  <si>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</si>
  <si>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</si>
  <si>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</si>
  <si>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</si>
  <si>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</si>
  <si>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</si>
  <si>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</si>
  <si>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</si>
  <si>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</si>
  <si>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</si>
  <si>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</si>
  <si>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</si>
  <si>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</si>
  <si>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</si>
  <si>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</si>
  <si>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</si>
  <si>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</si>
  <si>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</si>
  <si>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</si>
  <si>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</si>
  <si>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</si>
  <si>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</si>
  <si>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</si>
  <si>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</si>
  <si>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</si>
  <si>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</si>
  <si>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</si>
  <si>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</si>
  <si>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</si>
  <si>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</si>
  <si>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</si>
  <si>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</si>
  <si>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</si>
  <si>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</si>
  <si>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</si>
  <si>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</si>
  <si>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</si>
  <si>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</si>
  <si>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</si>
  <si>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</si>
  <si>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</si>
  <si>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</si>
  <si>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</si>
  <si>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</si>
  <si>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</si>
  <si>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</si>
  <si>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</si>
  <si>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</si>
  <si>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</si>
  <si>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</si>
  <si>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</si>
  <si>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</si>
  <si>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</si>
  <si>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</si>
  <si>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</si>
  <si>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</si>
  <si>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</si>
  <si>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</si>
  <si>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</si>
  <si>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</si>
  <si>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</si>
  <si>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</si>
  <si>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</si>
  <si>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</si>
  <si>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</si>
  <si>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</si>
  <si>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</si>
  <si>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</si>
  <si>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</si>
  <si>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</si>
  <si>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</si>
  <si>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</si>
  <si>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</si>
  <si>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</si>
  <si>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</si>
  <si>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</si>
  <si>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</si>
  <si>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</si>
  <si>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</si>
  <si>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</si>
  <si>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</si>
  <si>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</si>
  <si>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</si>
  <si>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</si>
  <si>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</si>
  <si>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</si>
  <si>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</si>
  <si>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</si>
  <si>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</si>
  <si>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</si>
  <si>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</si>
  <si>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</si>
  <si>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</si>
  <si>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</si>
  <si>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</si>
  <si>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</si>
  <si>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</si>
  <si>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</si>
  <si>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</si>
  <si>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</si>
  <si>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</si>
  <si>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</si>
  <si>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</si>
  <si>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</si>
  <si>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</si>
  <si>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</si>
  <si>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</si>
  <si>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</si>
  <si>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</si>
  <si>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</si>
  <si>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</si>
  <si>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</si>
  <si>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Указывается наименование субъекта Российской Федерации</t>
  </si>
  <si>
    <t>Данные о регулируемой организации</t>
  </si>
  <si>
    <t>x</t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</si>
  <si>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</si>
  <si>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</si>
  <si>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</si>
  <si>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</si>
  <si>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</si>
  <si>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</si>
  <si>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</si>
  <si>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</si>
  <si>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</si>
  <si>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</si>
  <si>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</si>
  <si>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</si>
  <si>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</si>
  <si>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</si>
  <si>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</si>
  <si>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</si>
  <si>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</si>
  <si>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</si>
  <si>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</si>
  <si>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</si>
  <si>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</si>
  <si>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</si>
  <si>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</si>
  <si>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</si>
  <si>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</si>
  <si>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</si>
  <si>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</si>
  <si>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</si>
  <si>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</si>
  <si>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</si>
  <si>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</si>
  <si>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</si>
  <si>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</si>
  <si>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</si>
  <si>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</si>
  <si>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</si>
  <si>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</si>
  <si>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</si>
  <si>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</si>
  <si>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</si>
  <si>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</si>
  <si>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</si>
  <si>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</si>
  <si>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</si>
  <si>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</si>
  <si>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</si>
  <si>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</si>
  <si>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</si>
  <si>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</si>
  <si>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</si>
  <si>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</si>
  <si>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</si>
  <si>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</si>
  <si>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</si>
  <si>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</si>
  <si>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</si>
  <si>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</si>
  <si>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</si>
  <si>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</si>
  <si>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</si>
  <si>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</si>
  <si>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</si>
  <si>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</si>
  <si>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</si>
  <si>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</si>
  <si>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</si>
  <si>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</si>
  <si>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</si>
  <si>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</si>
  <si>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</si>
  <si>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</si>
  <si>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</si>
  <si>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</si>
  <si>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</si>
  <si>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</si>
  <si>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</si>
  <si>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</si>
  <si>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</si>
  <si>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modCheckCyan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</si>
  <si>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</si>
  <si>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</si>
  <si>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</si>
  <si>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</si>
  <si>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</si>
  <si>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</si>
  <si>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</si>
  <si>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</si>
  <si>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</si>
  <si>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</si>
  <si>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</si>
  <si>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</si>
  <si>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</si>
  <si>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</si>
  <si>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</si>
  <si>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об объектах холодного водоснабжения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</si>
  <si>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</si>
  <si>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</si>
  <si>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</si>
  <si>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</si>
  <si>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</si>
  <si>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</si>
  <si>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</si>
  <si>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</si>
  <si>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</si>
  <si>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</si>
  <si>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</si>
  <si>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</si>
  <si>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</si>
  <si>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</si>
  <si>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</si>
  <si>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</si>
  <si>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</si>
  <si>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</si>
  <si>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</si>
  <si>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</si>
  <si>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</si>
  <si>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</si>
  <si>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</si>
  <si>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</si>
  <si>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</si>
  <si>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</si>
  <si>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</si>
  <si>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</si>
  <si>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</si>
  <si>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</si>
  <si>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</si>
  <si>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</si>
  <si>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</si>
  <si>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</si>
  <si>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</si>
  <si>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</si>
  <si>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</si>
  <si>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</si>
  <si>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</si>
  <si>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Субъект Российской Федерации</t>
  </si>
  <si>
    <t>Данные должностного лица, ответственного за размещение данных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</si>
  <si>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</si>
  <si>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</si>
  <si>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</si>
  <si>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</si>
  <si>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Адрес местонахождения органов управления регулируемой организации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</si>
  <si>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</si>
  <si>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</si>
  <si>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</si>
  <si>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</si>
  <si>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</si>
  <si>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</si>
  <si>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</si>
  <si>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Общая информация о регулируемой организации (ТС)</t>
  </si>
  <si>
    <t>Форма 4.1.1</t>
  </si>
  <si>
    <t>Форма 4.1.2</t>
  </si>
  <si>
    <t>Форма 4.1.3</t>
  </si>
  <si>
    <t>Общая информация об организации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</si>
  <si>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</si>
  <si>
    <t>сведения о присвоении статуса единой теплоснабжающей организации</t>
  </si>
  <si>
    <t>наименование органа, присвоившего статус единой теплоснабжающей организации</t>
  </si>
  <si>
    <t>дата присвоения</t>
  </si>
  <si>
    <t>Дата присвоения статуса единой теплоснабжающей организации указывается в виде «ДД.ММ.ГГГГ».</t>
  </si>
  <si>
    <t>номер решения</t>
  </si>
  <si>
    <t>границы зоны (зон) деятельности</t>
  </si>
  <si>
    <t>Указывается описание зоны (зон) деятельности единой теплоснабжающей организации.</t>
  </si>
  <si>
    <t>Форма 4.1.2 Общая информация об объектах теплоснабжения организации</t>
  </si>
  <si>
    <r>
      <t>Форма 4.1.1 Общая информация об организации</t>
    </r>
    <r>
      <rPr>
        <vertAlign val="superscript"/>
        <sz val="10"/>
        <rFont val="Tahoma"/>
        <family val="2"/>
        <charset val="204"/>
      </rPr>
      <t>1</t>
    </r>
  </si>
  <si>
    <t>Наименование системы теплоснабжения</t>
  </si>
  <si>
    <t>Протяженность магистральных сетей (в однотрубном исчислении), км.</t>
  </si>
  <si>
    <t>Протяженность разводящих сетей (в однотрубном исчислении), км.</t>
  </si>
  <si>
    <t>Количество теплоэлектростанций, шт.</t>
  </si>
  <si>
    <t>Теплоэлектростанции</t>
  </si>
  <si>
    <t>Установленная электрическая мощность</t>
  </si>
  <si>
    <t>Единицы изменения</t>
  </si>
  <si>
    <t>Установленная тепловая мощность, Гкал/ч</t>
  </si>
  <si>
    <t>Тепловые станции</t>
  </si>
  <si>
    <t>Котельные</t>
  </si>
  <si>
    <t>Количество котельных, шт.</t>
  </si>
  <si>
    <t>Количество центральных тепловых пунктов, шт.</t>
  </si>
  <si>
    <t>кВт*ч</t>
  </si>
  <si>
    <t>Единица измерения
/kind_of_unit/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</si>
  <si>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теплоснабжения.</t>
    </r>
  </si>
  <si>
    <r>
      <t>Форма 4.1.3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</si>
  <si>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t>Тип теплоснабжающей организации</t>
  </si>
  <si>
    <t>Регулируемая организация</t>
  </si>
  <si>
    <t>Единая теплоснабжающая организация</t>
  </si>
  <si>
    <t>Теплоснабжающая организация в ценовой зоне теплоснабжения</t>
  </si>
  <si>
    <t>Теплосетевая организация в ценовой зоне теплоснабжения</t>
  </si>
  <si>
    <r>
      <rPr>
        <b/>
        <sz val="9"/>
        <rFont val="Tahoma"/>
        <family val="2"/>
        <charset val="204"/>
      </rPr>
      <t>Тип организации</t>
    </r>
    <r>
      <rPr>
        <sz val="9"/>
        <rFont val="Tahoma"/>
        <family val="2"/>
        <charset val="204"/>
      </rPr>
      <t xml:space="preserve">
kind_of_org_type</t>
    </r>
  </si>
  <si>
    <t>изменения в раскрытой ранее информации</t>
  </si>
  <si>
    <t>Информация в строках 2.7.x.1 – 2.7.x.4 указывается только едиными теплоснабжающими организациями.</t>
  </si>
  <si>
    <t>Дифференциация информации по централизованным системам теплоснабжения</t>
  </si>
  <si>
    <t>Количество тепловых станций, шт.</t>
  </si>
  <si>
    <t>Значения протяженности сетей, показателей в блоках «Теплоэлектростанции», «Тепловые станции», «Котельные» (за исключением колонки «Единицы измерения»), количества центральных тепловых пунктов указываются в виде неотрицательных чисел.
В случае отсутствия тепловых сетей, теплоэлектростанций, тепловых станций, котельных, центральных тепловых пунктов в соответствующей колонке указывается значение 0.
В колонке «Единицы изменения» в блоке «Теплоэлектростанции» выбирается одно из значений: кВт*ч или МВт.
В случае оказания услуг в нескольких системах теплоснабжения информация по каждой из них указывается в отдельной строке.</t>
  </si>
  <si>
    <t>Проверка доступных обновлений...</t>
  </si>
  <si>
    <t>Нет доступных обновлений для шаблона с кодом FAS.JKH.OPEN.INFO.ORG.WARM!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</si>
  <si>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</si>
  <si>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</si>
  <si>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</si>
  <si>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</si>
  <si>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</si>
  <si>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</si>
  <si>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</si>
  <si>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</si>
  <si>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2610</t>
  </si>
  <si>
    <t>26523762</t>
  </si>
  <si>
    <t>АО "Выборгтеплоэнерго"</t>
  </si>
  <si>
    <t>4704062064</t>
  </si>
  <si>
    <t>470401001</t>
  </si>
  <si>
    <t>09-06-2010 00:00:00</t>
  </si>
  <si>
    <t>26373306</t>
  </si>
  <si>
    <t>АО "ГАТЧИНСКИЙ ККЗ"</t>
  </si>
  <si>
    <t>4719000303</t>
  </si>
  <si>
    <t>470501001</t>
  </si>
  <si>
    <t>30335229</t>
  </si>
  <si>
    <t>АО "ГУ ЖКХ"</t>
  </si>
  <si>
    <t>5116000922</t>
  </si>
  <si>
    <t>770401001</t>
  </si>
  <si>
    <t>26373221</t>
  </si>
  <si>
    <t>АО "Газпром газораспределение Ленинградская область"</t>
  </si>
  <si>
    <t>4700000109</t>
  </si>
  <si>
    <t>472450001</t>
  </si>
  <si>
    <t>31208153</t>
  </si>
  <si>
    <t>АО "ИЭК"</t>
  </si>
  <si>
    <t>4725005187</t>
  </si>
  <si>
    <t>472501001</t>
  </si>
  <si>
    <t>28875608</t>
  </si>
  <si>
    <t>АО "КНАУФ ПЕТРОБОРД"</t>
  </si>
  <si>
    <t>4719011873</t>
  </si>
  <si>
    <t>26373248</t>
  </si>
  <si>
    <t>АО "Коммунальные системы Гатчинского района"</t>
  </si>
  <si>
    <t>4705039967</t>
  </si>
  <si>
    <t>26506539</t>
  </si>
  <si>
    <t>АО "Концерн Росэнергоатом" филиал "Ленинградская атомная станция"</t>
  </si>
  <si>
    <t>7721632827</t>
  </si>
  <si>
    <t>472643001</t>
  </si>
  <si>
    <t>26523683</t>
  </si>
  <si>
    <t>АО "ЛОТЭК"</t>
  </si>
  <si>
    <t>4716028445</t>
  </si>
  <si>
    <t>470701001</t>
  </si>
  <si>
    <t>28942511</t>
  </si>
  <si>
    <t>АО "НПО "Поиск"</t>
  </si>
  <si>
    <t>4703142849</t>
  </si>
  <si>
    <t>470301001</t>
  </si>
  <si>
    <t>26524292</t>
  </si>
  <si>
    <t>АО "Нева Энергия"</t>
  </si>
  <si>
    <t>7802312374</t>
  </si>
  <si>
    <t>471302001</t>
  </si>
  <si>
    <t>30384822</t>
  </si>
  <si>
    <t>АО "ПТС"</t>
  </si>
  <si>
    <t>4715030160</t>
  </si>
  <si>
    <t>471501001</t>
  </si>
  <si>
    <t>01-09-2015 00:00:00</t>
  </si>
  <si>
    <t>26524249</t>
  </si>
  <si>
    <t>АО "Павловский завод"</t>
  </si>
  <si>
    <t>4706002529</t>
  </si>
  <si>
    <t>470601001</t>
  </si>
  <si>
    <t>26373316</t>
  </si>
  <si>
    <t>АО "Промышленный комплекс "Энергия"</t>
  </si>
  <si>
    <t>4720011010</t>
  </si>
  <si>
    <t>26523673</t>
  </si>
  <si>
    <t>АО "РУСАЛ Бокситогорск"</t>
  </si>
  <si>
    <t>4701000013</t>
  </si>
  <si>
    <t>27250262</t>
  </si>
  <si>
    <t>АО "РЭУ"</t>
  </si>
  <si>
    <t>7714783092</t>
  </si>
  <si>
    <t>602743002</t>
  </si>
  <si>
    <t>31-08-2010 00:00:00</t>
  </si>
  <si>
    <t>26828034</t>
  </si>
  <si>
    <t>АО "РЭУ" филиал "Санкт-Петербургский"</t>
  </si>
  <si>
    <t>783943001</t>
  </si>
  <si>
    <t>26319703</t>
  </si>
  <si>
    <t>АО "СЗИПК"</t>
  </si>
  <si>
    <t>7819020549</t>
  </si>
  <si>
    <t>09-04-1999 00:00:00</t>
  </si>
  <si>
    <t>26561712</t>
  </si>
  <si>
    <t>АО "Северное"</t>
  </si>
  <si>
    <t>7814054375</t>
  </si>
  <si>
    <t>781401001</t>
  </si>
  <si>
    <t>26555650</t>
  </si>
  <si>
    <t>АО "Теплосеть Санкт-Петербурга"</t>
  </si>
  <si>
    <t>7810577007</t>
  </si>
  <si>
    <t>781001001</t>
  </si>
  <si>
    <t>28261957</t>
  </si>
  <si>
    <t>АО "Усть-Лужский Контейнерный Терминал"</t>
  </si>
  <si>
    <t>4707013562</t>
  </si>
  <si>
    <t>470707001</t>
  </si>
  <si>
    <t>26-08-2013 00:00:00</t>
  </si>
  <si>
    <t>30427522</t>
  </si>
  <si>
    <t>АО ГУ ЖКХ ОП "Санкт-Петербургское"</t>
  </si>
  <si>
    <t>784245001</t>
  </si>
  <si>
    <t>12-10-2015 00:00:00</t>
  </si>
  <si>
    <t>28967688</t>
  </si>
  <si>
    <t>Банк России (Оздоровительное объединение "Зеленый бор" Центрального банка Российской Федерации)</t>
  </si>
  <si>
    <t>7702235133</t>
  </si>
  <si>
    <t>471045002</t>
  </si>
  <si>
    <t>29-04-2015 00:00:00</t>
  </si>
  <si>
    <t>26373311</t>
  </si>
  <si>
    <t>Войсковая часть№ 03215 Министерства обороны РФ</t>
  </si>
  <si>
    <t>4719008510</t>
  </si>
  <si>
    <t>471901001</t>
  </si>
  <si>
    <t>01-06-2011 00:00:00</t>
  </si>
  <si>
    <t>26373297</t>
  </si>
  <si>
    <t>ГБПОУ ЛО "Лисинский лесной колледж"</t>
  </si>
  <si>
    <t>4716001436</t>
  </si>
  <si>
    <t>471601001</t>
  </si>
  <si>
    <t>28138728</t>
  </si>
  <si>
    <t>ГКУ "Управление ГЗ ЛО"</t>
  </si>
  <si>
    <t>7825437330</t>
  </si>
  <si>
    <t>02-04-2013 00:00:00</t>
  </si>
  <si>
    <t>31-03-2015 00:00:00</t>
  </si>
  <si>
    <t>28949934</t>
  </si>
  <si>
    <t>ГКУ ЛО"ОБЪЕКТ № 58 ПРАВИТЕЛЬСТВА ЛЕНИНГРАДСКОЙ ОБЛАСТИ"</t>
  </si>
  <si>
    <t>4716038771</t>
  </si>
  <si>
    <t>30794671</t>
  </si>
  <si>
    <t>ГКУЗ ЛО "ДПБ"</t>
  </si>
  <si>
    <t>4719005020</t>
  </si>
  <si>
    <t>23-05-2016 00:00:00</t>
  </si>
  <si>
    <t>31233373</t>
  </si>
  <si>
    <t>ГП "Волосовское ДРСУ"</t>
  </si>
  <si>
    <t>4717000650</t>
  </si>
  <si>
    <t>26373265</t>
  </si>
  <si>
    <t>ГП "Лодейнопольское ДРСУ"</t>
  </si>
  <si>
    <t>4709001851</t>
  </si>
  <si>
    <t>471101001</t>
  </si>
  <si>
    <t>26561669</t>
  </si>
  <si>
    <t>ГП "Лужское ДРСУ"</t>
  </si>
  <si>
    <t>4710000517</t>
  </si>
  <si>
    <t>471001001</t>
  </si>
  <si>
    <t>31370428</t>
  </si>
  <si>
    <t>ГП "Пригородное ДРСУ № 1"</t>
  </si>
  <si>
    <t>4703003394</t>
  </si>
  <si>
    <t>26373237</t>
  </si>
  <si>
    <t>ГП "Рощинское дорожное ремонтно-эксплуатационное управление"</t>
  </si>
  <si>
    <t>4704050397</t>
  </si>
  <si>
    <t>26373287</t>
  </si>
  <si>
    <t>ГП "Тихвинское ДРСУ"</t>
  </si>
  <si>
    <t>4715000447</t>
  </si>
  <si>
    <t>26523752</t>
  </si>
  <si>
    <t>ГУ МО 59 ОМИС</t>
  </si>
  <si>
    <t>4703027116</t>
  </si>
  <si>
    <t>02-06-2011 00:00:00</t>
  </si>
  <si>
    <t>27737586</t>
  </si>
  <si>
    <t>ГУ МО РФ Сортавальская КЭЧ района</t>
  </si>
  <si>
    <t>1007002224</t>
  </si>
  <si>
    <t>100701001</t>
  </si>
  <si>
    <t>01-01-2012 00:00:00</t>
  </si>
  <si>
    <t>26422494</t>
  </si>
  <si>
    <t>ГУП "Водоканал Санкт-Петербурга"</t>
  </si>
  <si>
    <t>7830000426</t>
  </si>
  <si>
    <t>784201001</t>
  </si>
  <si>
    <t>26361126</t>
  </si>
  <si>
    <t>ГУП "ТЭК СПб"</t>
  </si>
  <si>
    <t>7830001028</t>
  </si>
  <si>
    <t>783450001</t>
  </si>
  <si>
    <t>27168319</t>
  </si>
  <si>
    <t>ГУП ЛО  "Тепловые сети г.Тихвина"</t>
  </si>
  <si>
    <t>4715025755</t>
  </si>
  <si>
    <t>20-09-2011 00:00:00</t>
  </si>
  <si>
    <t>26373225</t>
  </si>
  <si>
    <t>ЗАО "Агрофирма  "Выборжец"</t>
  </si>
  <si>
    <t>4703006839</t>
  </si>
  <si>
    <t>27677380</t>
  </si>
  <si>
    <t>ЗАО "Агрофирма "Роса""</t>
  </si>
  <si>
    <t>4714003653</t>
  </si>
  <si>
    <t>471401001</t>
  </si>
  <si>
    <t>19-07-2012 00:00:00</t>
  </si>
  <si>
    <t>28237509</t>
  </si>
  <si>
    <t>ЗАО "ЖЭК"</t>
  </si>
  <si>
    <t>4703115500</t>
  </si>
  <si>
    <t>30-07-2013 00:00:00</t>
  </si>
  <si>
    <t>31-12-2014 00:00:00</t>
  </si>
  <si>
    <t>26524163</t>
  </si>
  <si>
    <t>4704012472</t>
  </si>
  <si>
    <t>26373235</t>
  </si>
  <si>
    <t>ЗАО "Каменногорское карьероуправление"</t>
  </si>
  <si>
    <t>4704002227</t>
  </si>
  <si>
    <t>28828779</t>
  </si>
  <si>
    <t>ЗАО "Крионорд"</t>
  </si>
  <si>
    <t>7825332183</t>
  </si>
  <si>
    <t>20-11-2014 00:00:00</t>
  </si>
  <si>
    <t>26766494</t>
  </si>
  <si>
    <t>ЗАО "Лентеплоснаб"</t>
  </si>
  <si>
    <t>7816127357</t>
  </si>
  <si>
    <t>471632001</t>
  </si>
  <si>
    <t>20-10-2011 00:00:00</t>
  </si>
  <si>
    <t>26373251</t>
  </si>
  <si>
    <t>ЗАО "Мгинская ПМК-17"</t>
  </si>
  <si>
    <t>4706000176</t>
  </si>
  <si>
    <t>470602001</t>
  </si>
  <si>
    <t>29-01-2013 00:00:00</t>
  </si>
  <si>
    <t>26373230</t>
  </si>
  <si>
    <t>ЗАО "Морозовский энергетический комплекс"</t>
  </si>
  <si>
    <t>4703068553</t>
  </si>
  <si>
    <t>22-08-2016 00:00:00</t>
  </si>
  <si>
    <t>28498745</t>
  </si>
  <si>
    <t>ЗАО "НПО "Севзапспецавтоматика"</t>
  </si>
  <si>
    <t>7825444761</t>
  </si>
  <si>
    <t>30-03-2015 00:00:00</t>
  </si>
  <si>
    <t>26523693</t>
  </si>
  <si>
    <t>ЗАО "Паросиловое хозяйство - Волхов"</t>
  </si>
  <si>
    <t>4702015781</t>
  </si>
  <si>
    <t>470201001</t>
  </si>
  <si>
    <t>02-08-2012 00:00:00</t>
  </si>
  <si>
    <t>26373315</t>
  </si>
  <si>
    <t>ЗАО "Птицефабрика Роскар"</t>
  </si>
  <si>
    <t>4704008395</t>
  </si>
  <si>
    <t>26373268</t>
  </si>
  <si>
    <t>ЗАО "Сосновоагропромтехника"</t>
  </si>
  <si>
    <t>4712002559</t>
  </si>
  <si>
    <t>471201001</t>
  </si>
  <si>
    <t>26373242</t>
  </si>
  <si>
    <t>ЗАО "Термо-Лайн"</t>
  </si>
  <si>
    <t>4704052517</t>
  </si>
  <si>
    <t>26524288</t>
  </si>
  <si>
    <t>ЗАО "Технопарк-ЛТА"</t>
  </si>
  <si>
    <t>7802077339</t>
  </si>
  <si>
    <t>780201001</t>
  </si>
  <si>
    <t>23-09-2011 00:00:00</t>
  </si>
  <si>
    <t>27331943</t>
  </si>
  <si>
    <t>ИП Бушин И.В.</t>
  </si>
  <si>
    <t>780520554728</t>
  </si>
  <si>
    <t>26523738</t>
  </si>
  <si>
    <t>ИФ РАН</t>
  </si>
  <si>
    <t>7801022898</t>
  </si>
  <si>
    <t>780101001</t>
  </si>
  <si>
    <t>27851016</t>
  </si>
  <si>
    <t>ЛОГП "Гатчинское дорожное ремонтно-строительное управление"</t>
  </si>
  <si>
    <t>4719002004</t>
  </si>
  <si>
    <t>471090100</t>
  </si>
  <si>
    <t>31343563</t>
  </si>
  <si>
    <t>4703145254</t>
  </si>
  <si>
    <t>26561751</t>
  </si>
  <si>
    <t>МП "Агалатово-Сервис"</t>
  </si>
  <si>
    <t>4703087267</t>
  </si>
  <si>
    <t>26373269</t>
  </si>
  <si>
    <t>МП "ЖКХ Кузнечное"</t>
  </si>
  <si>
    <t>4712014307</t>
  </si>
  <si>
    <t>26373231</t>
  </si>
  <si>
    <t>МП "ЖКХ п.им.Морозова"</t>
  </si>
  <si>
    <t>4703072246</t>
  </si>
  <si>
    <t>26561667</t>
  </si>
  <si>
    <t>МП "Жилищное хозяйство"</t>
  </si>
  <si>
    <t>4708001129</t>
  </si>
  <si>
    <t>472701001</t>
  </si>
  <si>
    <t>26640400</t>
  </si>
  <si>
    <t>МП "Северное ремонтно-эксплуатационное предприятие"</t>
  </si>
  <si>
    <t>4703064012</t>
  </si>
  <si>
    <t>26638805</t>
  </si>
  <si>
    <t>МП "ТЭКК"</t>
  </si>
  <si>
    <t>4703117909</t>
  </si>
  <si>
    <t>25-10-2013 00:00:00</t>
  </si>
  <si>
    <t>28813153</t>
  </si>
  <si>
    <t>МП "ТеплоРесурс" МО Кузнечнинское ГП</t>
  </si>
  <si>
    <t>4712025919</t>
  </si>
  <si>
    <t>16-09-2014 00:00:00</t>
  </si>
  <si>
    <t>28504079</t>
  </si>
  <si>
    <t>МП МО город Коммунар "ЖКС"</t>
  </si>
  <si>
    <t>4705062476</t>
  </si>
  <si>
    <t>30-04-2013 00:00:00</t>
  </si>
  <si>
    <t>28284366</t>
  </si>
  <si>
    <t>МРФ "Северо-Запад" ПАО "Ростелеком"</t>
  </si>
  <si>
    <t>7707049388</t>
  </si>
  <si>
    <t>784243001</t>
  </si>
  <si>
    <t>27883622</t>
  </si>
  <si>
    <t>МУКП "Свердловские коммунальные системы"</t>
  </si>
  <si>
    <t>4703128682</t>
  </si>
  <si>
    <t>31210480</t>
  </si>
  <si>
    <t>МУП "АУРП"</t>
  </si>
  <si>
    <t>4712128960</t>
  </si>
  <si>
    <t>26638809</t>
  </si>
  <si>
    <t>МУП "Бугровские тепловые сети"</t>
  </si>
  <si>
    <t>4703103575</t>
  </si>
  <si>
    <t>31209792</t>
  </si>
  <si>
    <t>МУП "Ефимовские тепловые сети"</t>
  </si>
  <si>
    <t>4715031357</t>
  </si>
  <si>
    <t>31211905</t>
  </si>
  <si>
    <t>МУП "Зеленый город"</t>
  </si>
  <si>
    <t>4716041358</t>
  </si>
  <si>
    <t>26373257</t>
  </si>
  <si>
    <t>МУП "НазияКомСервис"</t>
  </si>
  <si>
    <t>4706027280</t>
  </si>
  <si>
    <t>26373313</t>
  </si>
  <si>
    <t>МУП "ПЖЭТ" г. Коммунар</t>
  </si>
  <si>
    <t>4719020892</t>
  </si>
  <si>
    <t>29-05-2015 00:00:00</t>
  </si>
  <si>
    <t>26373253</t>
  </si>
  <si>
    <t>МУП "ПриладожскЖКХ»</t>
  </si>
  <si>
    <t>4706005311</t>
  </si>
  <si>
    <t>26373254</t>
  </si>
  <si>
    <t>МУП "Путилово ЖКХ"</t>
  </si>
  <si>
    <t>4706025188</t>
  </si>
  <si>
    <t>26637071</t>
  </si>
  <si>
    <t>МУП "Разметелево"</t>
  </si>
  <si>
    <t>4703117923</t>
  </si>
  <si>
    <t>08-09-2016 00:00:00</t>
  </si>
  <si>
    <t>26640632</t>
  </si>
  <si>
    <t>МУП "Романовские коммунальные системы"</t>
  </si>
  <si>
    <t>4703117955</t>
  </si>
  <si>
    <t>31430605</t>
  </si>
  <si>
    <t>МУП "Романовский водоканал"</t>
  </si>
  <si>
    <t>4703172650</t>
  </si>
  <si>
    <t>27943060</t>
  </si>
  <si>
    <t>МУП "Северное Cияние"</t>
  </si>
  <si>
    <t>4706033397</t>
  </si>
  <si>
    <t>26524169</t>
  </si>
  <si>
    <t>МУП "Тепловые сети" г. Гатчина</t>
  </si>
  <si>
    <t>4705014698</t>
  </si>
  <si>
    <t>26561647</t>
  </si>
  <si>
    <t>МУП "Тепловые сети" г.Пикалево</t>
  </si>
  <si>
    <t>4715020161</t>
  </si>
  <si>
    <t>31347301</t>
  </si>
  <si>
    <t>МУП "Теплосеть Мельниково"</t>
  </si>
  <si>
    <t>4712029279</t>
  </si>
  <si>
    <t>31210597</t>
  </si>
  <si>
    <t>МУП "Теплосеть Плодовое"</t>
  </si>
  <si>
    <t>4712028540</t>
  </si>
  <si>
    <t>27222108</t>
  </si>
  <si>
    <t>МУП "Центр ЖКХ"</t>
  </si>
  <si>
    <t>4706031872</t>
  </si>
  <si>
    <t>01-09-2011 00:00:00</t>
  </si>
  <si>
    <t>31435482</t>
  </si>
  <si>
    <t>МУП «Мгинские тепловые сети»</t>
  </si>
  <si>
    <t>4706041648</t>
  </si>
  <si>
    <t>28001460</t>
  </si>
  <si>
    <t>МУП «Низино»</t>
  </si>
  <si>
    <t>4720031916</t>
  </si>
  <si>
    <t>25-12-2009 00:00:00</t>
  </si>
  <si>
    <t>31211235</t>
  </si>
  <si>
    <t>МУП «Теплосеть Сосново»</t>
  </si>
  <si>
    <t>4712028451</t>
  </si>
  <si>
    <t>26524179</t>
  </si>
  <si>
    <t>МУП ЖКХ "Сиверский"</t>
  </si>
  <si>
    <t>4705030450</t>
  </si>
  <si>
    <t>26768264</t>
  </si>
  <si>
    <t>МУП ПГП «КБ»</t>
  </si>
  <si>
    <t>4711006504</t>
  </si>
  <si>
    <t>26773425</t>
  </si>
  <si>
    <t>МУП УЖКХ МО ВИЛЛОЗСКОЕ СП</t>
  </si>
  <si>
    <t>4720024228</t>
  </si>
  <si>
    <t>26561741</t>
  </si>
  <si>
    <t>Мгинская дистанция пути СПб отделения Окт. ж/д</t>
  </si>
  <si>
    <t>7708503773</t>
  </si>
  <si>
    <t>30-01-2013 00:00:00</t>
  </si>
  <si>
    <t>26524175</t>
  </si>
  <si>
    <t>НИЦ «Курчатовский институт» - ПИЯФ</t>
  </si>
  <si>
    <t>4705001850</t>
  </si>
  <si>
    <t>28136066</t>
  </si>
  <si>
    <t>НЛРВПиС</t>
  </si>
  <si>
    <t>7812024833</t>
  </si>
  <si>
    <t>25-03-2013 00:00:00</t>
  </si>
  <si>
    <t>26639730</t>
  </si>
  <si>
    <t>ОАО "Всеволожские тепловые сети"</t>
  </si>
  <si>
    <t>4703096470</t>
  </si>
  <si>
    <t>26523764</t>
  </si>
  <si>
    <t>ОАО "Выборгский судостроительный завод"</t>
  </si>
  <si>
    <t>4704012874</t>
  </si>
  <si>
    <t>470450002</t>
  </si>
  <si>
    <t>26524159</t>
  </si>
  <si>
    <t>ОАО "Выборгэнергоинвест"</t>
  </si>
  <si>
    <t>4704073764</t>
  </si>
  <si>
    <t>10-03-2015 00:00:00</t>
  </si>
  <si>
    <t>26524177</t>
  </si>
  <si>
    <t>ОАО "Гатчинский ДСК"</t>
  </si>
  <si>
    <t>4705000649</t>
  </si>
  <si>
    <t>26523740</t>
  </si>
  <si>
    <t>ОАО "ЖилКомЭнерго"</t>
  </si>
  <si>
    <t>4703080423</t>
  </si>
  <si>
    <t>19-08-2016 00:00:00</t>
  </si>
  <si>
    <t>26380458</t>
  </si>
  <si>
    <t>ОАО "Завод Сланцы"</t>
  </si>
  <si>
    <t>4713000931</t>
  </si>
  <si>
    <t>471301001</t>
  </si>
  <si>
    <t>26524181</t>
  </si>
  <si>
    <t>ОАО "Кингисепптеплоэнерго"</t>
  </si>
  <si>
    <t>4707027283</t>
  </si>
  <si>
    <t>26843539</t>
  </si>
  <si>
    <t>ОАО "Ленинградские областные тепловые системы"</t>
  </si>
  <si>
    <t>4703120620</t>
  </si>
  <si>
    <t>13-04-2012 00:00:00</t>
  </si>
  <si>
    <t>28143938</t>
  </si>
  <si>
    <t>ОАО "Лесплитинвест"</t>
  </si>
  <si>
    <t>4712000953</t>
  </si>
  <si>
    <t>07-03-2014 00:00:00</t>
  </si>
  <si>
    <t>27406163</t>
  </si>
  <si>
    <t>ОАО "ЛугаЭнергоСервис"</t>
  </si>
  <si>
    <t>4710030663</t>
  </si>
  <si>
    <t>01-11-2011 00:00:00</t>
  </si>
  <si>
    <t>26524268</t>
  </si>
  <si>
    <t>ОАО "Лужский абразивный завод"</t>
  </si>
  <si>
    <t>4710003532</t>
  </si>
  <si>
    <t>20-03-2013 00:00:00</t>
  </si>
  <si>
    <t>28871165</t>
  </si>
  <si>
    <t>ОАО "ПТС"</t>
  </si>
  <si>
    <t>4715029510</t>
  </si>
  <si>
    <t>26373240</t>
  </si>
  <si>
    <t>ОАО "Птицефабрика Ударник"</t>
  </si>
  <si>
    <t>4704083071</t>
  </si>
  <si>
    <t>26628224</t>
  </si>
  <si>
    <t>ОАО "РЖД" (Дирекция по тепловодоснабжению - СП Октябрьской железной дороги - филиала ОАО "РЖД")</t>
  </si>
  <si>
    <t>7708503727</t>
  </si>
  <si>
    <t>780445002</t>
  </si>
  <si>
    <t>26-11-2010 00:00:00</t>
  </si>
  <si>
    <t>01-04-2011 00:00:00</t>
  </si>
  <si>
    <t>26814895</t>
  </si>
  <si>
    <t>ОАО "РЖД" (Октябрьская дирекция по тепловодоснабжению - СП Центральной дирекции по тепловодоснабжению - филиала ОАО "РЖД")</t>
  </si>
  <si>
    <t>780445015</t>
  </si>
  <si>
    <t>26373308</t>
  </si>
  <si>
    <t>ОАО "СПб КПК"</t>
  </si>
  <si>
    <t>4719003640</t>
  </si>
  <si>
    <t>24-09-2015 00:00:00</t>
  </si>
  <si>
    <t>26373245</t>
  </si>
  <si>
    <t>ОАО "Светогорское ЖКХ"</t>
  </si>
  <si>
    <t>4704065957</t>
  </si>
  <si>
    <t>26373304</t>
  </si>
  <si>
    <t>ОАО "Сясьский целлюлозно-бумажный комбинат"</t>
  </si>
  <si>
    <t>4718011856</t>
  </si>
  <si>
    <t>26561673</t>
  </si>
  <si>
    <t>ОАО "Тепло-Сервис"</t>
  </si>
  <si>
    <t>4712022153</t>
  </si>
  <si>
    <t>26640411</t>
  </si>
  <si>
    <t>4716024190</t>
  </si>
  <si>
    <t>470543002</t>
  </si>
  <si>
    <t>26524308</t>
  </si>
  <si>
    <t>28078723</t>
  </si>
  <si>
    <t>ОАО "Терволовский лесной питомник"</t>
  </si>
  <si>
    <t>4705037350</t>
  </si>
  <si>
    <t>26373290</t>
  </si>
  <si>
    <t>4715014471</t>
  </si>
  <si>
    <t>26524171</t>
  </si>
  <si>
    <t>ОАО "Узор"</t>
  </si>
  <si>
    <t>4719002999</t>
  </si>
  <si>
    <t>26373243</t>
  </si>
  <si>
    <t>ОАО "Управляющая компания по ЖКХ"</t>
  </si>
  <si>
    <t>4704061945</t>
  </si>
  <si>
    <t>28877960</t>
  </si>
  <si>
    <t>ООО " УК "СпецМонтаж 24"</t>
  </si>
  <si>
    <t>7841398551</t>
  </si>
  <si>
    <t>784101001</t>
  </si>
  <si>
    <t>28148752</t>
  </si>
  <si>
    <t>ООО "АКВАТЕРМ"</t>
  </si>
  <si>
    <t>4707032565</t>
  </si>
  <si>
    <t>28134833</t>
  </si>
  <si>
    <t>ООО "АНВ СЕРТОЛОВО"</t>
  </si>
  <si>
    <t>7801596780</t>
  </si>
  <si>
    <t>31259501</t>
  </si>
  <si>
    <t>ООО "АСТРА"</t>
  </si>
  <si>
    <t>4707008146</t>
  </si>
  <si>
    <t>26640553</t>
  </si>
  <si>
    <t>ООО "Аква Норд-Вест"</t>
  </si>
  <si>
    <t>7801432887</t>
  </si>
  <si>
    <t>31206288</t>
  </si>
  <si>
    <t>ООО "Алгоритм Девелопмент"</t>
  </si>
  <si>
    <t>7842055902</t>
  </si>
  <si>
    <t>30389240</t>
  </si>
  <si>
    <t>ООО "БАЗИС-ЭНЕРГО"</t>
  </si>
  <si>
    <t>7801474904</t>
  </si>
  <si>
    <t>12-11-2015 00:00:00</t>
  </si>
  <si>
    <t>28274744</t>
  </si>
  <si>
    <t>ООО "БИОТЕПЛОСНАБ"</t>
  </si>
  <si>
    <t>7811553714</t>
  </si>
  <si>
    <t>07-10-2013 00:00:00</t>
  </si>
  <si>
    <t>30847189</t>
  </si>
  <si>
    <t>ООО "Балтийский Дом"</t>
  </si>
  <si>
    <t>7802160435</t>
  </si>
  <si>
    <t>25-10-2016 00:00:00</t>
  </si>
  <si>
    <t>26524282</t>
  </si>
  <si>
    <t>ООО "Биотеплоснаб"</t>
  </si>
  <si>
    <t>4712123698</t>
  </si>
  <si>
    <t>30850125</t>
  </si>
  <si>
    <t>ООО "Бис Мелиор Трейд"</t>
  </si>
  <si>
    <t>4703144194</t>
  </si>
  <si>
    <t>07-11-2016 00:00:00</t>
  </si>
  <si>
    <t>28421985</t>
  </si>
  <si>
    <t>ООО "БокситогорскТеплоРесурс"</t>
  </si>
  <si>
    <t>4715028280</t>
  </si>
  <si>
    <t>27824592</t>
  </si>
  <si>
    <t>ООО "Бокситогорские районные коммунальные системы"</t>
  </si>
  <si>
    <t>4715025240</t>
  </si>
  <si>
    <t>19-05-2011 00:00:00</t>
  </si>
  <si>
    <t>29-10-2014 00:00:00</t>
  </si>
  <si>
    <t>28545782</t>
  </si>
  <si>
    <t>ООО "ВОДОКАНАЛ"</t>
  </si>
  <si>
    <t>4703137398</t>
  </si>
  <si>
    <t>19-06-2014 00:00:00</t>
  </si>
  <si>
    <t>31440833</t>
  </si>
  <si>
    <t>ООО "ВодПрофСервис"</t>
  </si>
  <si>
    <t>7801359323</t>
  </si>
  <si>
    <t>26380445</t>
  </si>
  <si>
    <t>ООО "Водоканал"</t>
  </si>
  <si>
    <t>4711008759</t>
  </si>
  <si>
    <t>27677580</t>
  </si>
  <si>
    <t>ООО "Выборгская лесопромышленная корпорация"</t>
  </si>
  <si>
    <t>4704087728</t>
  </si>
  <si>
    <t>16-04-2012 00:00:00</t>
  </si>
  <si>
    <t>31210610</t>
  </si>
  <si>
    <t>ООО "ГЕФЕСТ"</t>
  </si>
  <si>
    <t>4705065149</t>
  </si>
  <si>
    <t>28048642</t>
  </si>
  <si>
    <t>ООО "ГРАНД"</t>
  </si>
  <si>
    <t>4714017430</t>
  </si>
  <si>
    <t>472601001</t>
  </si>
  <si>
    <t>27883546</t>
  </si>
  <si>
    <t>ООО "ГТМ - теплосервис"</t>
  </si>
  <si>
    <t>7810496527</t>
  </si>
  <si>
    <t>780501001</t>
  </si>
  <si>
    <t>31313543</t>
  </si>
  <si>
    <t>ООО "Газпром теплоэнерго Северо-Запад"</t>
  </si>
  <si>
    <t>7839108015</t>
  </si>
  <si>
    <t>783901001</t>
  </si>
  <si>
    <t>27670351</t>
  </si>
  <si>
    <t>1515919573</t>
  </si>
  <si>
    <t>03-04-2012 00:00:00</t>
  </si>
  <si>
    <t>29649769</t>
  </si>
  <si>
    <t>ООО "Дубровская ТЭЦ"</t>
  </si>
  <si>
    <t>4706036863</t>
  </si>
  <si>
    <t>30906125</t>
  </si>
  <si>
    <t>ООО "ЖилКомТеплоЭнерго"</t>
  </si>
  <si>
    <t>4712023541</t>
  </si>
  <si>
    <t>28932418</t>
  </si>
  <si>
    <t>ООО "Жилсервис"</t>
  </si>
  <si>
    <t>7843305143</t>
  </si>
  <si>
    <t>23-12-2014 00:00:00</t>
  </si>
  <si>
    <t>28141020</t>
  </si>
  <si>
    <t>ООО "ИСК "НордСтрой"</t>
  </si>
  <si>
    <t>7827010431</t>
  </si>
  <si>
    <t>784301001</t>
  </si>
  <si>
    <t>11-04-2013 00:00:00</t>
  </si>
  <si>
    <t>30371603</t>
  </si>
  <si>
    <t>ООО "ИЭК"</t>
  </si>
  <si>
    <t>4725001841</t>
  </si>
  <si>
    <t>27566233</t>
  </si>
  <si>
    <t>ООО "Инжеком"</t>
  </si>
  <si>
    <t>4711010300</t>
  </si>
  <si>
    <t>12-01-2012 00:00:00</t>
  </si>
  <si>
    <t>31448412</t>
  </si>
  <si>
    <t>ООО "КЭК"</t>
  </si>
  <si>
    <t>4703176164</t>
  </si>
  <si>
    <t>26373291</t>
  </si>
  <si>
    <t>ООО "Климово ЖКХ-Сервис"</t>
  </si>
  <si>
    <t>4715017031</t>
  </si>
  <si>
    <t>24-03-2014 00:00:00</t>
  </si>
  <si>
    <t>30989185</t>
  </si>
  <si>
    <t>ООО "Колтушские тепловые сети"</t>
  </si>
  <si>
    <t>4703150102</t>
  </si>
  <si>
    <t>28136945</t>
  </si>
  <si>
    <t>ООО "Коминвест"</t>
  </si>
  <si>
    <t>7801592827</t>
  </si>
  <si>
    <t>29-03-2013 00:00:00</t>
  </si>
  <si>
    <t>26524185</t>
  </si>
  <si>
    <t>ООО "Коммун Энерго"</t>
  </si>
  <si>
    <t>4707021122</t>
  </si>
  <si>
    <t>26524255</t>
  </si>
  <si>
    <t>ООО "Котельная птицефабрики Синявинская"</t>
  </si>
  <si>
    <t>4706001780</t>
  </si>
  <si>
    <t>13-03-2014 00:00:00</t>
  </si>
  <si>
    <t>26524306</t>
  </si>
  <si>
    <t>ООО "Л-теплоснаб"</t>
  </si>
  <si>
    <t>4716031913</t>
  </si>
  <si>
    <t>30795556</t>
  </si>
  <si>
    <t>ООО "ЛЕНТЕПЛО"</t>
  </si>
  <si>
    <t>7802566770</t>
  </si>
  <si>
    <t>10-12-2018 00:00:00</t>
  </si>
  <si>
    <t>28795099</t>
  </si>
  <si>
    <t>ООО "Ландшафт ЭКО"</t>
  </si>
  <si>
    <t>4712023196</t>
  </si>
  <si>
    <t>26524284</t>
  </si>
  <si>
    <t>ООО "Ларионовское ЖКХ"</t>
  </si>
  <si>
    <t>4712127406</t>
  </si>
  <si>
    <t>01-07-2011 00:00:00</t>
  </si>
  <si>
    <t>27566259</t>
  </si>
  <si>
    <t>27593683</t>
  </si>
  <si>
    <t>30-01-2012 00:00:00</t>
  </si>
  <si>
    <t>28016967</t>
  </si>
  <si>
    <t>ООО "Лемэк"</t>
  </si>
  <si>
    <t>7801213324</t>
  </si>
  <si>
    <t>07-03-2012 00:00:00</t>
  </si>
  <si>
    <t>28048616</t>
  </si>
  <si>
    <t>ООО "Леноблтеплоснаб"</t>
  </si>
  <si>
    <t>7811527520</t>
  </si>
  <si>
    <t>781101001</t>
  </si>
  <si>
    <t>26524276</t>
  </si>
  <si>
    <t>ООО "Леноблтеплоэнерго"</t>
  </si>
  <si>
    <t>4703136323</t>
  </si>
  <si>
    <t>03-10-2014 00:00:00</t>
  </si>
  <si>
    <t>31210711</t>
  </si>
  <si>
    <t>ООО "Ленстрой"</t>
  </si>
  <si>
    <t>7806340848</t>
  </si>
  <si>
    <t>780601001</t>
  </si>
  <si>
    <t>26524258</t>
  </si>
  <si>
    <t>ООО "Лодейнопольская теплосеть"</t>
  </si>
  <si>
    <t>4711200075</t>
  </si>
  <si>
    <t>02-06-2010 00:00:00</t>
  </si>
  <si>
    <t>26373318</t>
  </si>
  <si>
    <t>ООО "Ломоносовский РТЭК"</t>
  </si>
  <si>
    <t>4720026546</t>
  </si>
  <si>
    <t>472001001</t>
  </si>
  <si>
    <t>27553210</t>
  </si>
  <si>
    <t>ООО "ЛугаЭнергосервис"</t>
  </si>
  <si>
    <t>31-01-2013 00:00:00</t>
  </si>
  <si>
    <t>27850826</t>
  </si>
  <si>
    <t>ООО "Лужское тепло"</t>
  </si>
  <si>
    <t>4710032029</t>
  </si>
  <si>
    <t>30-07-2012 00:00:00</t>
  </si>
  <si>
    <t>31443494</t>
  </si>
  <si>
    <t>ООО "МК Свердлова"</t>
  </si>
  <si>
    <t>4703177070</t>
  </si>
  <si>
    <t>28155588</t>
  </si>
  <si>
    <t>ООО "Мир Техники"</t>
  </si>
  <si>
    <t>7810034240</t>
  </si>
  <si>
    <t>782001001</t>
  </si>
  <si>
    <t>18-06-2013 00:00:00</t>
  </si>
  <si>
    <t>28877938</t>
  </si>
  <si>
    <t>ООО "МонтажСтрой"</t>
  </si>
  <si>
    <t>7840323602</t>
  </si>
  <si>
    <t>781301001</t>
  </si>
  <si>
    <t>28155270</t>
  </si>
  <si>
    <t>ООО "НЕРУД"</t>
  </si>
  <si>
    <t>4703069388</t>
  </si>
  <si>
    <t>14-06-2013 00:00:00</t>
  </si>
  <si>
    <t>31343593</t>
  </si>
  <si>
    <t>ООО "НИЛА"</t>
  </si>
  <si>
    <t>4711004602</t>
  </si>
  <si>
    <t>28545761</t>
  </si>
  <si>
    <t>ООО "НТЦ "Энергия"</t>
  </si>
  <si>
    <t>4705052118</t>
  </si>
  <si>
    <t>24-06-2015 00:00:00</t>
  </si>
  <si>
    <t>28968332</t>
  </si>
  <si>
    <t>ООО "Новая Водная Ассоциация"</t>
  </si>
  <si>
    <t>7801426040</t>
  </si>
  <si>
    <t>18-05-2015 00:00:00</t>
  </si>
  <si>
    <t>28829716</t>
  </si>
  <si>
    <t>ООО "ОблСервис"</t>
  </si>
  <si>
    <t>4712024087</t>
  </si>
  <si>
    <t>26772042</t>
  </si>
  <si>
    <t>ООО "Олтон +"</t>
  </si>
  <si>
    <t>7825481146</t>
  </si>
  <si>
    <t>14-11-2014 00:00:00</t>
  </si>
  <si>
    <t>26375635</t>
  </si>
  <si>
    <t>ООО "Ольшаники"</t>
  </si>
  <si>
    <t>7801079076</t>
  </si>
  <si>
    <t>28829326</t>
  </si>
  <si>
    <t>ООО "ПАРИТЕТЪ"</t>
  </si>
  <si>
    <t>4712026119</t>
  </si>
  <si>
    <t>26523713</t>
  </si>
  <si>
    <t>ООО "ПГЛЗ"</t>
  </si>
  <si>
    <t>4715030610</t>
  </si>
  <si>
    <t>31383686</t>
  </si>
  <si>
    <t>ООО "ПО ЖКХ"</t>
  </si>
  <si>
    <t>4706040316</t>
  </si>
  <si>
    <t>28447219</t>
  </si>
  <si>
    <t>ООО "ПРОДЭКС-ЭС"</t>
  </si>
  <si>
    <t>7810836981</t>
  </si>
  <si>
    <t>17-08-2011 00:00:00</t>
  </si>
  <si>
    <t>28940429</t>
  </si>
  <si>
    <t>ООО "ПРОМ ИМПУЛЬС"</t>
  </si>
  <si>
    <t>7806520632</t>
  </si>
  <si>
    <t>27920896</t>
  </si>
  <si>
    <t>ООО "ПТЭСК"</t>
  </si>
  <si>
    <t>4706033100</t>
  </si>
  <si>
    <t>30344093</t>
  </si>
  <si>
    <t>ООО "Паритет"</t>
  </si>
  <si>
    <t>4712026060</t>
  </si>
  <si>
    <t>29-09-2015 00:00:00</t>
  </si>
  <si>
    <t>26422005</t>
  </si>
  <si>
    <t>ООО "Петербургская торгово-промышленная компания"</t>
  </si>
  <si>
    <t>7825487243</t>
  </si>
  <si>
    <t>26653817</t>
  </si>
  <si>
    <t>ООО "Петербургтеплоэнерго"</t>
  </si>
  <si>
    <t>7838024362</t>
  </si>
  <si>
    <t>783801001</t>
  </si>
  <si>
    <t>14-04-2011 00:00:00</t>
  </si>
  <si>
    <t>26422017</t>
  </si>
  <si>
    <t>30-11-2018 00:00:00</t>
  </si>
  <si>
    <t>27266270</t>
  </si>
  <si>
    <t>28489933</t>
  </si>
  <si>
    <t>ООО "Полар Инвест"</t>
  </si>
  <si>
    <t>7806104671</t>
  </si>
  <si>
    <t>03-03-2000 00:00:00</t>
  </si>
  <si>
    <t>28454795</t>
  </si>
  <si>
    <t>ООО "Приладожский Теплоснаб"</t>
  </si>
  <si>
    <t>4706035267</t>
  </si>
  <si>
    <t>24-12-2013 00:00:00</t>
  </si>
  <si>
    <t>26524253</t>
  </si>
  <si>
    <t>ООО "Промэнерго"</t>
  </si>
  <si>
    <t>4706016137</t>
  </si>
  <si>
    <t>28274778</t>
  </si>
  <si>
    <t>ООО "Ресурс"</t>
  </si>
  <si>
    <t>4711012515</t>
  </si>
  <si>
    <t>31355448</t>
  </si>
  <si>
    <t>ООО "Ресурсосбережение"</t>
  </si>
  <si>
    <t>7810388779</t>
  </si>
  <si>
    <t>26569824</t>
  </si>
  <si>
    <t>ООО "Русско-Высоцкая птицефабрика"</t>
  </si>
  <si>
    <t>4720013265</t>
  </si>
  <si>
    <t>15-10-2010 00:00:00</t>
  </si>
  <si>
    <t>13-11-2014 00:00:00</t>
  </si>
  <si>
    <t>26813882</t>
  </si>
  <si>
    <t>ООО "С-КЛАД"</t>
  </si>
  <si>
    <t>7806358411</t>
  </si>
  <si>
    <t>26523760</t>
  </si>
  <si>
    <t>ООО "СЗ ЦКБ"</t>
  </si>
  <si>
    <t>7807336178</t>
  </si>
  <si>
    <t>780701001</t>
  </si>
  <si>
    <t>07-09-2016 00:00:00</t>
  </si>
  <si>
    <t>26640635</t>
  </si>
  <si>
    <t>ООО "СМЭУ Заневка"</t>
  </si>
  <si>
    <t>4703116542</t>
  </si>
  <si>
    <t>30940618</t>
  </si>
  <si>
    <t>ООО "СТЭК"</t>
  </si>
  <si>
    <t>4703142768</t>
  </si>
  <si>
    <t>08-12-2014 00:00:00</t>
  </si>
  <si>
    <t>26799802</t>
  </si>
  <si>
    <t>ООО "Светогорское жилищно-коммунальное хозяйство"</t>
  </si>
  <si>
    <t>4704026517</t>
  </si>
  <si>
    <t>28951581</t>
  </si>
  <si>
    <t>ООО "Сланцы"</t>
  </si>
  <si>
    <t>0276144176</t>
  </si>
  <si>
    <t>01-04-2015 00:00:00</t>
  </si>
  <si>
    <t>27774476</t>
  </si>
  <si>
    <t>ООО "Сосновский деревообрабатывающий завод"</t>
  </si>
  <si>
    <t>4712128738</t>
  </si>
  <si>
    <t>28511826</t>
  </si>
  <si>
    <t>ООО "ТЕПЛОЭНЕРГО"</t>
  </si>
  <si>
    <t>7802853013</t>
  </si>
  <si>
    <t>31075334</t>
  </si>
  <si>
    <t>ООО "ТЕРМО-ЛАЙН"</t>
  </si>
  <si>
    <t>4704103465</t>
  </si>
  <si>
    <t>30363291</t>
  </si>
  <si>
    <t>ООО "ТК "Мурино"</t>
  </si>
  <si>
    <t>7813559373</t>
  </si>
  <si>
    <t>28136027</t>
  </si>
  <si>
    <t>ООО "Твердое топливо"</t>
  </si>
  <si>
    <t>7813422900</t>
  </si>
  <si>
    <t>30370326</t>
  </si>
  <si>
    <t>ООО "Тепло Сервис"</t>
  </si>
  <si>
    <t>4703137736</t>
  </si>
  <si>
    <t>27-11-2015 00:00:00</t>
  </si>
  <si>
    <t>28795051</t>
  </si>
  <si>
    <t>ООО "Тепло-Сервис"</t>
  </si>
  <si>
    <t>7811494554</t>
  </si>
  <si>
    <t>28272648</t>
  </si>
  <si>
    <t>ООО "Тепловые Системы"</t>
  </si>
  <si>
    <t>7810450755</t>
  </si>
  <si>
    <t>30-09-2013 00:00:00</t>
  </si>
  <si>
    <t>28506998</t>
  </si>
  <si>
    <t>ООО "Теплодом"</t>
  </si>
  <si>
    <t>4703130547</t>
  </si>
  <si>
    <t>27860520</t>
  </si>
  <si>
    <t>ООО "Теплоснаб"</t>
  </si>
  <si>
    <t>4711012508</t>
  </si>
  <si>
    <t>26467459</t>
  </si>
  <si>
    <t>ООО "Теплострой плюс"</t>
  </si>
  <si>
    <t>7842322869</t>
  </si>
  <si>
    <t>27061101</t>
  </si>
  <si>
    <t>ООО "Тихвин Дом"</t>
  </si>
  <si>
    <t>4715024568</t>
  </si>
  <si>
    <t>22-12-2010 00:00:00</t>
  </si>
  <si>
    <t>26375646</t>
  </si>
  <si>
    <t>ООО "Тихвинский химзавод"</t>
  </si>
  <si>
    <t>4715018740</t>
  </si>
  <si>
    <t>18-08-2016 00:00:00</t>
  </si>
  <si>
    <t>30917818</t>
  </si>
  <si>
    <t>ООО "Толмачевский завод ЖБ и МК"</t>
  </si>
  <si>
    <t>4710013019</t>
  </si>
  <si>
    <t>28829108</t>
  </si>
  <si>
    <t>ООО "Транснефть-Порт Усть-Луга"</t>
  </si>
  <si>
    <t>4707021059</t>
  </si>
  <si>
    <t>31354893</t>
  </si>
  <si>
    <t>ООО "УК "Алгоритм"</t>
  </si>
  <si>
    <t>7802655830</t>
  </si>
  <si>
    <t>28175609</t>
  </si>
  <si>
    <t>ООО "Управляющая компания"Коммунальные сети"</t>
  </si>
  <si>
    <t>4707026836</t>
  </si>
  <si>
    <t>05-07-2013 00:00:00</t>
  </si>
  <si>
    <t>26523754</t>
  </si>
  <si>
    <t>ООО "Флагман"</t>
  </si>
  <si>
    <t>7805222344</t>
  </si>
  <si>
    <t>26523744</t>
  </si>
  <si>
    <t>ООО "Цементно-бетонные изделия"</t>
  </si>
  <si>
    <t>4703041174</t>
  </si>
  <si>
    <t>470350001</t>
  </si>
  <si>
    <t>15-09-2016 00:00:00</t>
  </si>
  <si>
    <t>30989338</t>
  </si>
  <si>
    <t>ООО "ЭКОТЕХНОЛОГИЯ"</t>
  </si>
  <si>
    <t>4712027955</t>
  </si>
  <si>
    <t>28490320</t>
  </si>
  <si>
    <t>ООО "ЭЛСО-ЭГМ"</t>
  </si>
  <si>
    <t>7813561990</t>
  </si>
  <si>
    <t>780401001</t>
  </si>
  <si>
    <t>06-03-2014 00:00:00</t>
  </si>
  <si>
    <t>31342047</t>
  </si>
  <si>
    <t>ООО "ЭПС"</t>
  </si>
  <si>
    <t>7810757754</t>
  </si>
  <si>
    <t>26524286</t>
  </si>
  <si>
    <t>ООО "Эктес"</t>
  </si>
  <si>
    <t>4712124910</t>
  </si>
  <si>
    <t>26648562</t>
  </si>
  <si>
    <t>ООО "Энерго-Ресурс"</t>
  </si>
  <si>
    <t>4703108005</t>
  </si>
  <si>
    <t>31443489</t>
  </si>
  <si>
    <t>ООО "ЭнергоДевелопмент"</t>
  </si>
  <si>
    <t>7810770032</t>
  </si>
  <si>
    <t>28979613</t>
  </si>
  <si>
    <t>ООО "ЭнергоИнвест"</t>
  </si>
  <si>
    <t>7841378040</t>
  </si>
  <si>
    <t>26641597</t>
  </si>
  <si>
    <t>ООО "ЭнергоИнвест" (неактуальный КПП)</t>
  </si>
  <si>
    <t>31-07-2016 00:00:00</t>
  </si>
  <si>
    <t>27517472</t>
  </si>
  <si>
    <t>ООО "Энергогазмонтаж"</t>
  </si>
  <si>
    <t>7806119950</t>
  </si>
  <si>
    <t>26361112</t>
  </si>
  <si>
    <t>ООО "Энергопромсервис"</t>
  </si>
  <si>
    <t>7811141414</t>
  </si>
  <si>
    <t>26524274</t>
  </si>
  <si>
    <t>ООО "Энергостроймонтаж"</t>
  </si>
  <si>
    <t>4710025695</t>
  </si>
  <si>
    <t>31444444</t>
  </si>
  <si>
    <t>ООО «Интера»</t>
  </si>
  <si>
    <t>7805769183</t>
  </si>
  <si>
    <t>30870466</t>
  </si>
  <si>
    <t>ООО «Ленжилэксплуатация»</t>
  </si>
  <si>
    <t>7810764455</t>
  </si>
  <si>
    <t>21-10-2013 00:00:00</t>
  </si>
  <si>
    <t>31451157</t>
  </si>
  <si>
    <t>ООО «Новая Дубровка»</t>
  </si>
  <si>
    <t>4703101112</t>
  </si>
  <si>
    <t>27630757</t>
  </si>
  <si>
    <t>ООО «Промэнерго»</t>
  </si>
  <si>
    <t>7839320364</t>
  </si>
  <si>
    <t>31448416</t>
  </si>
  <si>
    <t>ООО «СЗТ»</t>
  </si>
  <si>
    <t>7816126120</t>
  </si>
  <si>
    <t>781601001</t>
  </si>
  <si>
    <t>27883558</t>
  </si>
  <si>
    <t>ООО «ТК Северная»</t>
  </si>
  <si>
    <t>4703123451</t>
  </si>
  <si>
    <t>26561655</t>
  </si>
  <si>
    <t>ООО «ТСК»</t>
  </si>
  <si>
    <t>4703125360</t>
  </si>
  <si>
    <t>27611097</t>
  </si>
  <si>
    <t>ООО «Тепло Энерго Сбытовая Компания»</t>
  </si>
  <si>
    <t>4706031537</t>
  </si>
  <si>
    <t>27549588</t>
  </si>
  <si>
    <t>ООО «Хаккапелиитта Вилладж»</t>
  </si>
  <si>
    <t>4703093479</t>
  </si>
  <si>
    <t>30872572</t>
  </si>
  <si>
    <t>ООО «Энергия»</t>
  </si>
  <si>
    <t>7813259980</t>
  </si>
  <si>
    <t>06-09-2016 00:00:00</t>
  </si>
  <si>
    <t>27566956</t>
  </si>
  <si>
    <t>ООО «Энергоинвест»</t>
  </si>
  <si>
    <t>4716026007</t>
  </si>
  <si>
    <t>27568811</t>
  </si>
  <si>
    <t>ООО «Энергокомплекс»</t>
  </si>
  <si>
    <t>4714018184</t>
  </si>
  <si>
    <t>25-09-2015 00:00:00</t>
  </si>
  <si>
    <t>31007537</t>
  </si>
  <si>
    <t>ООО УК "Новоантропшино"</t>
  </si>
  <si>
    <t>4705063960</t>
  </si>
  <si>
    <t>26526809</t>
  </si>
  <si>
    <t>ООО Управляющая компания ''Оазис''</t>
  </si>
  <si>
    <t>4712128456</t>
  </si>
  <si>
    <t>26640606</t>
  </si>
  <si>
    <t>Обособленное подразделение ООО "ФПГ "РОССТРО - ЛФК"</t>
  </si>
  <si>
    <t>7811461140</t>
  </si>
  <si>
    <t>471645001</t>
  </si>
  <si>
    <t>27861318</t>
  </si>
  <si>
    <t>Общество с ограниченной ответственностью "Детский оздоровительный лагерь "Волна"</t>
  </si>
  <si>
    <t>7802143863</t>
  </si>
  <si>
    <t>30-03-2010 00:00:00</t>
  </si>
  <si>
    <t>26515797</t>
  </si>
  <si>
    <t>ПАО "ОГК-2" филиал Киришская ГРЭС</t>
  </si>
  <si>
    <t>2607018122</t>
  </si>
  <si>
    <t>471543001</t>
  </si>
  <si>
    <t>26322152</t>
  </si>
  <si>
    <t>ПАО "Россети Ленэнерго"</t>
  </si>
  <si>
    <t>7803002209</t>
  </si>
  <si>
    <t>26539356</t>
  </si>
  <si>
    <t>ПАО "ТГК-1" филиал "Невский"</t>
  </si>
  <si>
    <t>7841312071</t>
  </si>
  <si>
    <t>26524280</t>
  </si>
  <si>
    <t>ПАО "ТС"</t>
  </si>
  <si>
    <t>4712040346</t>
  </si>
  <si>
    <t>26373261</t>
  </si>
  <si>
    <t>ПАО "Толмачевский завод ЖБ и МК"</t>
  </si>
  <si>
    <t>4710000348</t>
  </si>
  <si>
    <t>26524272</t>
  </si>
  <si>
    <t>ПТ "Луга - 2"</t>
  </si>
  <si>
    <t>7805018099</t>
  </si>
  <si>
    <t>997250001</t>
  </si>
  <si>
    <t>17-02-2012 00:00:00</t>
  </si>
  <si>
    <t>30955687</t>
  </si>
  <si>
    <t>ПУ ФСБ России по г.Санкт-Петербургу и Ленинградской области</t>
  </si>
  <si>
    <t>7842317080</t>
  </si>
  <si>
    <t>26773428</t>
  </si>
  <si>
    <t>Путевая машинная станция № 28 структурное подразделение Октябрьской дирекции по ремонту пути «Путьрем» структурного подразделения Центральной дирекции по ремонту пути – филиала ОАО «РЖД»</t>
  </si>
  <si>
    <t>470631007</t>
  </si>
  <si>
    <t>26653815</t>
  </si>
  <si>
    <t>СЗПК-филиал ОАО "ЭЛТЕЗА"</t>
  </si>
  <si>
    <t>7716523950</t>
  </si>
  <si>
    <t>26583421</t>
  </si>
  <si>
    <t>СМУП "ТСП"</t>
  </si>
  <si>
    <t>4714014006</t>
  </si>
  <si>
    <t>31358350</t>
  </si>
  <si>
    <t>СПБ ГБУЗ Туберкулезный санаторий "Сосновый бор"</t>
  </si>
  <si>
    <t>4704022897</t>
  </si>
  <si>
    <t>26449407</t>
  </si>
  <si>
    <t>Свечинский районный телекоммуникационный узел (РТУ) Кировского филиала ОАО "Волгателеком"</t>
  </si>
  <si>
    <t>5260901817</t>
  </si>
  <si>
    <t>432832002</t>
  </si>
  <si>
    <t>24-06-2011 00:00:00</t>
  </si>
  <si>
    <t>28221405</t>
  </si>
  <si>
    <t>Тестовая организация</t>
  </si>
  <si>
    <t>7709555012</t>
  </si>
  <si>
    <t>000000001</t>
  </si>
  <si>
    <t>01-01-2010 00:00:00</t>
  </si>
  <si>
    <t>16-11-2016 00:00:00</t>
  </si>
  <si>
    <t>26375636</t>
  </si>
  <si>
    <t>ФГУП "НИИ "Поиск"</t>
  </si>
  <si>
    <t>7804026315</t>
  </si>
  <si>
    <t>31-10-2014 00:00:00</t>
  </si>
  <si>
    <t>26319697</t>
  </si>
  <si>
    <t>ФГУП "НИТИ им. А.П. Александрова"</t>
  </si>
  <si>
    <t>4714000067</t>
  </si>
  <si>
    <t>22-03-1994 00:00:00</t>
  </si>
  <si>
    <t>26375640</t>
  </si>
  <si>
    <t>ФГУП "РНЦ "Прикладная химия"</t>
  </si>
  <si>
    <t>7813046340</t>
  </si>
  <si>
    <t>31105221</t>
  </si>
  <si>
    <t>ФГУП "Росморпорт"</t>
  </si>
  <si>
    <t>7702352454</t>
  </si>
  <si>
    <t>780502001</t>
  </si>
  <si>
    <t>15-05-2003 00:00:00</t>
  </si>
  <si>
    <t>26524173</t>
  </si>
  <si>
    <t>ФГУП ПЭКП НИЦ "Курчатовский институт"</t>
  </si>
  <si>
    <t>4705014183</t>
  </si>
  <si>
    <t>28903737</t>
  </si>
  <si>
    <t>ФКПОУ "СТИБ" Минтруда России</t>
  </si>
  <si>
    <t>4719009627</t>
  </si>
  <si>
    <t>10-02-2015 00:00:00</t>
  </si>
  <si>
    <t>26373300</t>
  </si>
  <si>
    <t>ФКУ "Исправительная колония №3 УФСИН России по г. СПб и ЛО"</t>
  </si>
  <si>
    <t>4716003610</t>
  </si>
  <si>
    <t>26373296</t>
  </si>
  <si>
    <t>ФКУ ИК-2 УФСИН России по С-Пб и ЛО</t>
  </si>
  <si>
    <t>4716000986</t>
  </si>
  <si>
    <t>31342373</t>
  </si>
  <si>
    <t>Филиал АО "Нева Энергия"</t>
  </si>
  <si>
    <t>28812394</t>
  </si>
  <si>
    <t>Филиал АО «Газпром теплоэнерго» в Ленинградской области</t>
  </si>
  <si>
    <t>5003046281</t>
  </si>
  <si>
    <t>471043001</t>
  </si>
  <si>
    <t>10-09-2014 00:00:00</t>
  </si>
  <si>
    <t>27476149</t>
  </si>
  <si>
    <t>Филиал ООО "Газпром ПХГ" Ленинградское УПХГ</t>
  </si>
  <si>
    <t>5003065767</t>
  </si>
  <si>
    <t>470502001</t>
  </si>
  <si>
    <t>02-04-2012 00:00:00</t>
  </si>
  <si>
    <t>30941480</t>
  </si>
  <si>
    <t>Филиал ФГБУ "ЦЖКУ" Минобороны России по ЗВО</t>
  </si>
  <si>
    <t>7729314745</t>
  </si>
  <si>
    <t>26805945</t>
  </si>
  <si>
    <t>филиал ООО "ТеплоСервис" город Бокситогорск</t>
  </si>
  <si>
    <t>4715013573</t>
  </si>
  <si>
    <t>14-09-2012 00:00:00</t>
  </si>
  <si>
    <t>№</t>
  </si>
  <si>
    <t>Бокситогорский муниципальный район</t>
  </si>
  <si>
    <t>41603000</t>
  </si>
  <si>
    <t>Бокситогорское</t>
  </si>
  <si>
    <t>41603101</t>
  </si>
  <si>
    <t>Большедворское</t>
  </si>
  <si>
    <t>41603412</t>
  </si>
  <si>
    <t>Борское</t>
  </si>
  <si>
    <t>41603416</t>
  </si>
  <si>
    <t>Ефимовское</t>
  </si>
  <si>
    <t>41603155</t>
  </si>
  <si>
    <t>Лидское</t>
  </si>
  <si>
    <t>41603460</t>
  </si>
  <si>
    <t>Пикалевское</t>
  </si>
  <si>
    <t>41603102</t>
  </si>
  <si>
    <t>Самойловское</t>
  </si>
  <si>
    <t>41603476</t>
  </si>
  <si>
    <t>Волосовский муниципальный район</t>
  </si>
  <si>
    <t>41606000</t>
  </si>
  <si>
    <t>Бегуницкое</t>
  </si>
  <si>
    <t>41606404</t>
  </si>
  <si>
    <t>Большеврудское</t>
  </si>
  <si>
    <t>41606412</t>
  </si>
  <si>
    <t>Волосовское</t>
  </si>
  <si>
    <t>41606101</t>
  </si>
  <si>
    <t>Калитинское</t>
  </si>
  <si>
    <t>41606420</t>
  </si>
  <si>
    <t>Клопицкое</t>
  </si>
  <si>
    <t>41606430</t>
  </si>
  <si>
    <t>Рабитицское</t>
  </si>
  <si>
    <t>41606408</t>
  </si>
  <si>
    <t>Сабское</t>
  </si>
  <si>
    <t>41606436</t>
  </si>
  <si>
    <t>Волховский муниципальный район</t>
  </si>
  <si>
    <t>41609000</t>
  </si>
  <si>
    <t>Бережковское</t>
  </si>
  <si>
    <t>41609453</t>
  </si>
  <si>
    <t>Волховское</t>
  </si>
  <si>
    <t>41609101</t>
  </si>
  <si>
    <t>Вындиноостровское</t>
  </si>
  <si>
    <t>41609403</t>
  </si>
  <si>
    <t>Иссадское</t>
  </si>
  <si>
    <t>41609418</t>
  </si>
  <si>
    <t>Кисельнинское</t>
  </si>
  <si>
    <t>41609471</t>
  </si>
  <si>
    <t>Колчановское</t>
  </si>
  <si>
    <t>41609427</t>
  </si>
  <si>
    <t>Новоладожское</t>
  </si>
  <si>
    <t>41609104</t>
  </si>
  <si>
    <t>Пашское</t>
  </si>
  <si>
    <t>41609444</t>
  </si>
  <si>
    <t>Потанинское</t>
  </si>
  <si>
    <t>41609450</t>
  </si>
  <si>
    <t>Свирицкое</t>
  </si>
  <si>
    <t>41609480</t>
  </si>
  <si>
    <t>Селивановское</t>
  </si>
  <si>
    <t>41609461</t>
  </si>
  <si>
    <t>Староладожское</t>
  </si>
  <si>
    <t>41609462</t>
  </si>
  <si>
    <t>Сясьстройское</t>
  </si>
  <si>
    <t>41609108</t>
  </si>
  <si>
    <t>Усадищенское</t>
  </si>
  <si>
    <t>41609465</t>
  </si>
  <si>
    <t>Хваловское</t>
  </si>
  <si>
    <t>41609468</t>
  </si>
  <si>
    <t>Всеволожский муниципальный район</t>
  </si>
  <si>
    <t>41612000</t>
  </si>
  <si>
    <t>Агалатовское</t>
  </si>
  <si>
    <t>41612408</t>
  </si>
  <si>
    <t>Бугровское</t>
  </si>
  <si>
    <t>41612402</t>
  </si>
  <si>
    <t>Всеволожское</t>
  </si>
  <si>
    <t>41612101</t>
  </si>
  <si>
    <t>Дубровское</t>
  </si>
  <si>
    <t>41612154</t>
  </si>
  <si>
    <t>Заневское</t>
  </si>
  <si>
    <t>41612155</t>
  </si>
  <si>
    <t>Колтушское</t>
  </si>
  <si>
    <t>41612416</t>
  </si>
  <si>
    <t>Кузьмоловское</t>
  </si>
  <si>
    <t>41612158</t>
  </si>
  <si>
    <t>Куйвозовское</t>
  </si>
  <si>
    <t>41612420</t>
  </si>
  <si>
    <t>Лесколовское</t>
  </si>
  <si>
    <t>41612424</t>
  </si>
  <si>
    <t>Морозовское</t>
  </si>
  <si>
    <t>41612163</t>
  </si>
  <si>
    <t>Муринское</t>
  </si>
  <si>
    <t>41612103</t>
  </si>
  <si>
    <t>Новодевяткинское</t>
  </si>
  <si>
    <t>41612458</t>
  </si>
  <si>
    <t>Рахьинское</t>
  </si>
  <si>
    <t>41612167</t>
  </si>
  <si>
    <t>Романовское</t>
  </si>
  <si>
    <t>41612442</t>
  </si>
  <si>
    <t>Свердловское</t>
  </si>
  <si>
    <t>41612168</t>
  </si>
  <si>
    <t>Сертоловское</t>
  </si>
  <si>
    <t>41612102</t>
  </si>
  <si>
    <t>Токсовское</t>
  </si>
  <si>
    <t>41612175</t>
  </si>
  <si>
    <t>Щегловское</t>
  </si>
  <si>
    <t>41612448</t>
  </si>
  <si>
    <t>Юкковское</t>
  </si>
  <si>
    <t>41612456</t>
  </si>
  <si>
    <t>Выборгский муниципальный район</t>
  </si>
  <si>
    <t>41615000</t>
  </si>
  <si>
    <t>Выборгское</t>
  </si>
  <si>
    <t>41615101</t>
  </si>
  <si>
    <t>Высоцкое</t>
  </si>
  <si>
    <t>41615104</t>
  </si>
  <si>
    <t>Гончаровское</t>
  </si>
  <si>
    <t>41615492</t>
  </si>
  <si>
    <t>Каменногорское</t>
  </si>
  <si>
    <t>41615106</t>
  </si>
  <si>
    <t>Красносельское</t>
  </si>
  <si>
    <t>41615436</t>
  </si>
  <si>
    <t>Первомайское</t>
  </si>
  <si>
    <t>41615460</t>
  </si>
  <si>
    <t>Полянское</t>
  </si>
  <si>
    <t>41615464</t>
  </si>
  <si>
    <t>Приморское</t>
  </si>
  <si>
    <t>41615108</t>
  </si>
  <si>
    <t>Рощинское</t>
  </si>
  <si>
    <t>41615158</t>
  </si>
  <si>
    <t>Светогорское</t>
  </si>
  <si>
    <t>41615114</t>
  </si>
  <si>
    <t>Селезневское</t>
  </si>
  <si>
    <t>41615476</t>
  </si>
  <si>
    <t>Советское</t>
  </si>
  <si>
    <t>41615163</t>
  </si>
  <si>
    <t>Гатчинский муниципальный район</t>
  </si>
  <si>
    <t>41618000</t>
  </si>
  <si>
    <t>Большеколпанское</t>
  </si>
  <si>
    <t>41618408</t>
  </si>
  <si>
    <t>Веревское</t>
  </si>
  <si>
    <t>41618416</t>
  </si>
  <si>
    <t>Войсковицкое</t>
  </si>
  <si>
    <t>41618418</t>
  </si>
  <si>
    <t>Вырицкое</t>
  </si>
  <si>
    <t>41618154</t>
  </si>
  <si>
    <t>Гатчинское</t>
  </si>
  <si>
    <t>41618101</t>
  </si>
  <si>
    <t>Дружногорское</t>
  </si>
  <si>
    <t>41618156</t>
  </si>
  <si>
    <t>Елизаветинское</t>
  </si>
  <si>
    <t>41618424</t>
  </si>
  <si>
    <t>Кобринское</t>
  </si>
  <si>
    <t>41618426</t>
  </si>
  <si>
    <t>Коммунарское</t>
  </si>
  <si>
    <t>41618105</t>
  </si>
  <si>
    <t>Новосветское</t>
  </si>
  <si>
    <t>41618444</t>
  </si>
  <si>
    <t>Пудомягское</t>
  </si>
  <si>
    <t>41618404</t>
  </si>
  <si>
    <t>Пудостьское</t>
  </si>
  <si>
    <t>41618448</t>
  </si>
  <si>
    <t>Рождественское</t>
  </si>
  <si>
    <t>41618452</t>
  </si>
  <si>
    <t>Сиверское</t>
  </si>
  <si>
    <t>41618169</t>
  </si>
  <si>
    <t>Сусанинское</t>
  </si>
  <si>
    <t>41618460</t>
  </si>
  <si>
    <t>Сяськелевское</t>
  </si>
  <si>
    <t>41618461</t>
  </si>
  <si>
    <t>Тайцкое</t>
  </si>
  <si>
    <t>41618176</t>
  </si>
  <si>
    <t>Кингисеппский муниципальный район</t>
  </si>
  <si>
    <t>41621000</t>
  </si>
  <si>
    <t>Большелуцкое</t>
  </si>
  <si>
    <t>41621404</t>
  </si>
  <si>
    <t>Вистинское</t>
  </si>
  <si>
    <t>41621452</t>
  </si>
  <si>
    <t>Ивангородское</t>
  </si>
  <si>
    <t>41621102</t>
  </si>
  <si>
    <t>Кингисеппское</t>
  </si>
  <si>
    <t>41621101</t>
  </si>
  <si>
    <t>Котельское</t>
  </si>
  <si>
    <t>41621420</t>
  </si>
  <si>
    <t>Куземкинское</t>
  </si>
  <si>
    <t>41621432</t>
  </si>
  <si>
    <t>Нежновское</t>
  </si>
  <si>
    <t>41621440</t>
  </si>
  <si>
    <t>Опольевское</t>
  </si>
  <si>
    <t>41621444</t>
  </si>
  <si>
    <t>Пустомержское</t>
  </si>
  <si>
    <t>41621448</t>
  </si>
  <si>
    <t>Усть-Лужское</t>
  </si>
  <si>
    <t>41621428</t>
  </si>
  <si>
    <t>Фалилеевское</t>
  </si>
  <si>
    <t>41621412</t>
  </si>
  <si>
    <t>Киришский муниципальный район</t>
  </si>
  <si>
    <t>41624000</t>
  </si>
  <si>
    <t>Будогощское</t>
  </si>
  <si>
    <t>41624152</t>
  </si>
  <si>
    <t>Глажевское</t>
  </si>
  <si>
    <t>41624412</t>
  </si>
  <si>
    <t>Киришское</t>
  </si>
  <si>
    <t>41624101</t>
  </si>
  <si>
    <t>Кусинское</t>
  </si>
  <si>
    <t>41624423</t>
  </si>
  <si>
    <t>Пчевжинское</t>
  </si>
  <si>
    <t>41624427</t>
  </si>
  <si>
    <t>Пчевское</t>
  </si>
  <si>
    <t>41624428</t>
  </si>
  <si>
    <t>Кировский муниципальный район</t>
  </si>
  <si>
    <t>41625000</t>
  </si>
  <si>
    <t>Кировское</t>
  </si>
  <si>
    <t>41625101</t>
  </si>
  <si>
    <t>Мгинское</t>
  </si>
  <si>
    <t>41625154</t>
  </si>
  <si>
    <t>Назиевское</t>
  </si>
  <si>
    <t>41625156</t>
  </si>
  <si>
    <t>Отрадненское</t>
  </si>
  <si>
    <t>41625104</t>
  </si>
  <si>
    <t>Павловское</t>
  </si>
  <si>
    <t>41625158</t>
  </si>
  <si>
    <t>Приладожское</t>
  </si>
  <si>
    <t>41625160</t>
  </si>
  <si>
    <t>Путиловское</t>
  </si>
  <si>
    <t>41625440</t>
  </si>
  <si>
    <t>Синявинское</t>
  </si>
  <si>
    <t>41625163</t>
  </si>
  <si>
    <t>Суховское</t>
  </si>
  <si>
    <t>41625445</t>
  </si>
  <si>
    <t>Шлиссельбургское</t>
  </si>
  <si>
    <t>41625102</t>
  </si>
  <si>
    <t>Шумское</t>
  </si>
  <si>
    <t>41625450</t>
  </si>
  <si>
    <t>Лодейнопольский муниципальный район</t>
  </si>
  <si>
    <t>41627000</t>
  </si>
  <si>
    <t>Алеховщинское</t>
  </si>
  <si>
    <t>41627404</t>
  </si>
  <si>
    <t>Доможировское</t>
  </si>
  <si>
    <t>41627410</t>
  </si>
  <si>
    <t>Лодейнопольское</t>
  </si>
  <si>
    <t>41627101</t>
  </si>
  <si>
    <t>Свирьстройское</t>
  </si>
  <si>
    <t>41627154</t>
  </si>
  <si>
    <t>Янегское</t>
  </si>
  <si>
    <t>41627420</t>
  </si>
  <si>
    <t>Ломоносовский муниципальный район</t>
  </si>
  <si>
    <t>41630000</t>
  </si>
  <si>
    <t>Аннинское</t>
  </si>
  <si>
    <t>41630152</t>
  </si>
  <si>
    <t>Большеижорское</t>
  </si>
  <si>
    <t>41630154</t>
  </si>
  <si>
    <t>Виллозское</t>
  </si>
  <si>
    <t>41630157</t>
  </si>
  <si>
    <t>Горбунковское</t>
  </si>
  <si>
    <t>41630424</t>
  </si>
  <si>
    <t>Гостилицкое</t>
  </si>
  <si>
    <t>41630420</t>
  </si>
  <si>
    <t>Кипенское</t>
  </si>
  <si>
    <t>41630428</t>
  </si>
  <si>
    <t>Копорское</t>
  </si>
  <si>
    <t>41630432</t>
  </si>
  <si>
    <t>Лаголовское</t>
  </si>
  <si>
    <t>41630434</t>
  </si>
  <si>
    <t>Лебяженское</t>
  </si>
  <si>
    <t>41630162</t>
  </si>
  <si>
    <t>Лопухинское</t>
  </si>
  <si>
    <t>41630436</t>
  </si>
  <si>
    <t>Низинское</t>
  </si>
  <si>
    <t>41630408</t>
  </si>
  <si>
    <t>Оржицкое</t>
  </si>
  <si>
    <t>41630438</t>
  </si>
  <si>
    <t>Пениковское</t>
  </si>
  <si>
    <t>41630412</t>
  </si>
  <si>
    <t>Ропшинское</t>
  </si>
  <si>
    <t>41630440</t>
  </si>
  <si>
    <t>Русско-Высоцкое</t>
  </si>
  <si>
    <t>41630444</t>
  </si>
  <si>
    <t>Лужский муниципальный район</t>
  </si>
  <si>
    <t>41633000</t>
  </si>
  <si>
    <t>Володарское</t>
  </si>
  <si>
    <t>41633408</t>
  </si>
  <si>
    <t>Волошовское</t>
  </si>
  <si>
    <t>41633416</t>
  </si>
  <si>
    <t>Дзержинское</t>
  </si>
  <si>
    <t>41633420</t>
  </si>
  <si>
    <t>Заклинское</t>
  </si>
  <si>
    <t>41633436</t>
  </si>
  <si>
    <t>Лужское</t>
  </si>
  <si>
    <t>41633101</t>
  </si>
  <si>
    <t>Мшинское</t>
  </si>
  <si>
    <t>41633440</t>
  </si>
  <si>
    <t>Оредежское</t>
  </si>
  <si>
    <t>41633444</t>
  </si>
  <si>
    <t>Осьминское</t>
  </si>
  <si>
    <t>41633448</t>
  </si>
  <si>
    <t>Ретюнское</t>
  </si>
  <si>
    <t>41633488</t>
  </si>
  <si>
    <t>Серебрянское</t>
  </si>
  <si>
    <t>41633464</t>
  </si>
  <si>
    <t>Скребловское</t>
  </si>
  <si>
    <t>41633468</t>
  </si>
  <si>
    <t>Толмачевское</t>
  </si>
  <si>
    <t>41633154</t>
  </si>
  <si>
    <t>Торковичское</t>
  </si>
  <si>
    <t>41633478</t>
  </si>
  <si>
    <t>Ям-Тесовское</t>
  </si>
  <si>
    <t>41633456</t>
  </si>
  <si>
    <t>Подпорожский муниципальный район</t>
  </si>
  <si>
    <t>41636000</t>
  </si>
  <si>
    <t>Важинское</t>
  </si>
  <si>
    <t>41636154</t>
  </si>
  <si>
    <t>Винницкое</t>
  </si>
  <si>
    <t>41636404</t>
  </si>
  <si>
    <t>Вознесенское</t>
  </si>
  <si>
    <t>41636158</t>
  </si>
  <si>
    <t>Никольское</t>
  </si>
  <si>
    <t>41636163</t>
  </si>
  <si>
    <t>Подпорожское</t>
  </si>
  <si>
    <t>41636101</t>
  </si>
  <si>
    <t>Приозерский муниципальный район</t>
  </si>
  <si>
    <t>41639000</t>
  </si>
  <si>
    <t>Громовское</t>
  </si>
  <si>
    <t>41639412</t>
  </si>
  <si>
    <t>Запорожское</t>
  </si>
  <si>
    <t>41639416</t>
  </si>
  <si>
    <t>Красноозерное</t>
  </si>
  <si>
    <t>41639420</t>
  </si>
  <si>
    <t>Кузнечнинское</t>
  </si>
  <si>
    <t>41639154</t>
  </si>
  <si>
    <t>Ларионовское</t>
  </si>
  <si>
    <t>41639424</t>
  </si>
  <si>
    <t>Мельниковское</t>
  </si>
  <si>
    <t>41639428</t>
  </si>
  <si>
    <t>Мичуринское</t>
  </si>
  <si>
    <t>41639432</t>
  </si>
  <si>
    <t>Петровское</t>
  </si>
  <si>
    <t>41639440</t>
  </si>
  <si>
    <t>Плодовское</t>
  </si>
  <si>
    <t>41639436</t>
  </si>
  <si>
    <t>Приозерское</t>
  </si>
  <si>
    <t>41639101</t>
  </si>
  <si>
    <t>Раздольевское</t>
  </si>
  <si>
    <t>41639408</t>
  </si>
  <si>
    <t>Ромашкинское</t>
  </si>
  <si>
    <t>41639434</t>
  </si>
  <si>
    <t>Севастьяновское</t>
  </si>
  <si>
    <t>41639404</t>
  </si>
  <si>
    <t>Сосновское</t>
  </si>
  <si>
    <t>41639444</t>
  </si>
  <si>
    <t>Сланцевский муниципальный район</t>
  </si>
  <si>
    <t>41642000</t>
  </si>
  <si>
    <t>Выскатское</t>
  </si>
  <si>
    <t>41642404</t>
  </si>
  <si>
    <t>Гостицкое</t>
  </si>
  <si>
    <t>41642424</t>
  </si>
  <si>
    <t>Загривское</t>
  </si>
  <si>
    <t>41642408</t>
  </si>
  <si>
    <t>Новосельское</t>
  </si>
  <si>
    <t>41642420</t>
  </si>
  <si>
    <t>Сланцевское</t>
  </si>
  <si>
    <t>41642101</t>
  </si>
  <si>
    <t>Старопольское</t>
  </si>
  <si>
    <t>41642436</t>
  </si>
  <si>
    <t>Черновское</t>
  </si>
  <si>
    <t>41642440</t>
  </si>
  <si>
    <t>Сосновоборский городской округ</t>
  </si>
  <si>
    <t>41754000</t>
  </si>
  <si>
    <t>Тихвинский муниципальный район</t>
  </si>
  <si>
    <t>41645000</t>
  </si>
  <si>
    <t>41645410</t>
  </si>
  <si>
    <t>Ганьковское</t>
  </si>
  <si>
    <t>41645412</t>
  </si>
  <si>
    <t>Горское</t>
  </si>
  <si>
    <t>41645416</t>
  </si>
  <si>
    <t>Коськовское</t>
  </si>
  <si>
    <t>41645472</t>
  </si>
  <si>
    <t>Мелегежское</t>
  </si>
  <si>
    <t>41645408</t>
  </si>
  <si>
    <t>Пашозерское</t>
  </si>
  <si>
    <t>41645456</t>
  </si>
  <si>
    <t>Тихвинское</t>
  </si>
  <si>
    <t>41645101</t>
  </si>
  <si>
    <t>Цвылевское</t>
  </si>
  <si>
    <t>41645432</t>
  </si>
  <si>
    <t>Шугозерское</t>
  </si>
  <si>
    <t>41645477</t>
  </si>
  <si>
    <t>Тосненский муниципальный район</t>
  </si>
  <si>
    <t>41648000</t>
  </si>
  <si>
    <t>Красноборское</t>
  </si>
  <si>
    <t>41648154</t>
  </si>
  <si>
    <t>Лисинское</t>
  </si>
  <si>
    <t>41648430</t>
  </si>
  <si>
    <t>Любанское</t>
  </si>
  <si>
    <t>41648105</t>
  </si>
  <si>
    <t>41648108</t>
  </si>
  <si>
    <t>Нурминское</t>
  </si>
  <si>
    <t>41648418</t>
  </si>
  <si>
    <t>Рябовское</t>
  </si>
  <si>
    <t>41648160</t>
  </si>
  <si>
    <t>Тельмановское</t>
  </si>
  <si>
    <t>41648443</t>
  </si>
  <si>
    <t>Тосненское</t>
  </si>
  <si>
    <t>41648101</t>
  </si>
  <si>
    <t>Трубникоборское</t>
  </si>
  <si>
    <t>41648444</t>
  </si>
  <si>
    <t>Ульяновское</t>
  </si>
  <si>
    <t>41648164</t>
  </si>
  <si>
    <t>Фёдоровское</t>
  </si>
  <si>
    <t>41648165</t>
  </si>
  <si>
    <t>Форносовское</t>
  </si>
  <si>
    <t>41648170</t>
  </si>
  <si>
    <t>Шапкинское</t>
  </si>
  <si>
    <t>41648464</t>
  </si>
  <si>
    <t>МО_ОКТМО</t>
  </si>
  <si>
    <t>Производство тепловой энергии. Некомбинированная выработка</t>
  </si>
  <si>
    <t>Производство тепловой энергии. Комбинированная выработка с уст. мощностью производства электрической энергии менее 25 МВт</t>
  </si>
  <si>
    <t>Производство тепловой энергии. Комбинированная выработка с уст. мощностью производства электрической энергии 25 МВт и более</t>
  </si>
  <si>
    <t>Производство. Теплоноситель</t>
  </si>
  <si>
    <t>Передача. Тепловая энергия</t>
  </si>
  <si>
    <t>Передача. Теплоноситель</t>
  </si>
  <si>
    <t>Сбыт. Тепловая энергия</t>
  </si>
  <si>
    <t>Сбыт. Теплоноситель</t>
  </si>
  <si>
    <t>Подключение (технологическое присоединение) к системе теплоснабжения</t>
  </si>
  <si>
    <t>Поддержание резервной тепловой мощности при отсутствии потребления тепловой энергии</t>
  </si>
  <si>
    <t>4190415</t>
  </si>
  <si>
    <t>Лепилина Анастасия Юрьевна</t>
  </si>
  <si>
    <t>Начальник отдела тарифного регулирования</t>
  </si>
  <si>
    <t>otr@elso-egm.ru</t>
  </si>
  <si>
    <t>Общество с ограниченной ответственностью «ЭЛСО-ЭГМ»</t>
  </si>
  <si>
    <t>1137847180063</t>
  </si>
  <si>
    <t>29.04.2013</t>
  </si>
  <si>
    <t>Лепилина</t>
  </si>
  <si>
    <t>Анастасия</t>
  </si>
  <si>
    <t>Юрьевна</t>
  </si>
  <si>
    <t>Бородин</t>
  </si>
  <si>
    <t>Андрей</t>
  </si>
  <si>
    <t>Александрович</t>
  </si>
  <si>
    <t>МО "Заневское сельское поселение" Всеволожского муниципального района Ленинградской области</t>
  </si>
  <si>
    <t>Производство тепловой энергии. Некомбинированная выработка; Подключение (технологическое присоединение) к системе теплоснабжения</t>
  </si>
  <si>
    <t>771601001</t>
  </si>
  <si>
    <t>О</t>
  </si>
  <si>
    <t>Заневское (41612155)</t>
  </si>
  <si>
    <t>c 09:00 до 17:45</t>
  </si>
  <si>
    <t>c 00:00 до 23:59</t>
  </si>
  <si>
    <t xml:space="preserve"> +7 (812) 313-61-77</t>
  </si>
  <si>
    <t>31-12-2018 00:00:00</t>
  </si>
  <si>
    <t>31-12-2019 00:00:00</t>
  </si>
  <si>
    <t>31-12-2017 00:00:00</t>
  </si>
  <si>
    <t>МБУ "ЦБС"</t>
  </si>
  <si>
    <t>12-02-2019 00:00:00</t>
  </si>
  <si>
    <t>10-09-2018 00:00:00</t>
  </si>
  <si>
    <t>21-01-2021 00:00:00</t>
  </si>
  <si>
    <t>20-06-2018 00:00:00</t>
  </si>
  <si>
    <t>03-10-2018 00:00:00</t>
  </si>
  <si>
    <t>03-07-2020 00:00:00</t>
  </si>
  <si>
    <t>17-01-2020 00:00:00</t>
  </si>
  <si>
    <t>31499267</t>
  </si>
  <si>
    <t>ООО "ТСП"</t>
  </si>
  <si>
    <t>4726003658</t>
  </si>
  <si>
    <t>01-02-2017 00:00:00</t>
  </si>
  <si>
    <t>31473900</t>
  </si>
  <si>
    <t>ООО "Юком"</t>
  </si>
  <si>
    <t>7806474947</t>
  </si>
  <si>
    <t>26-05-2017 00:00:00</t>
  </si>
  <si>
    <t>Межрайонная инспекция Федеральной налоговой службы №16  по Санкт-Петербургу</t>
  </si>
  <si>
    <t>199178, г. Санкт-Петербург, 16-я линия В.О., д. 47, лит. Б, пом. 3-Н</t>
  </si>
  <si>
    <t>АО "Тепловые сети"</t>
  </si>
  <si>
    <t>АО "Тепловые сети" филиал "Волосовские коммунальные системы"</t>
  </si>
  <si>
    <t>АО "УЖКХ"</t>
  </si>
  <si>
    <t>05-05-2022 00:00:00</t>
  </si>
  <si>
    <t>31529386</t>
  </si>
  <si>
    <t>МП "ТеплоГарант" МО Кузнечнинское ГП</t>
  </si>
  <si>
    <t>4704109925</t>
  </si>
  <si>
    <t>31514734</t>
  </si>
  <si>
    <t>МУП "ВТ сети"</t>
  </si>
  <si>
    <t>4703145938</t>
  </si>
  <si>
    <t>31513329</t>
  </si>
  <si>
    <t>МУП "СгК"</t>
  </si>
  <si>
    <t>4706026664</t>
  </si>
  <si>
    <t>03-02-2022 00:00:00</t>
  </si>
  <si>
    <t>01-03-2021 00:00:00</t>
  </si>
  <si>
    <t>НПАО "Светогорский ЦБК"</t>
  </si>
  <si>
    <t>20-12-2020 00:00:00</t>
  </si>
  <si>
    <t>31564323</t>
  </si>
  <si>
    <t>ООО "АСТРАСТРОЙИНВЕСТ"</t>
  </si>
  <si>
    <t>7820075398</t>
  </si>
  <si>
    <t>03-02-2023 00:00:00</t>
  </si>
  <si>
    <t>31-08-2021 00:00:00</t>
  </si>
  <si>
    <t>31603722</t>
  </si>
  <si>
    <t>ООО "ВТК"</t>
  </si>
  <si>
    <t>4706049848</t>
  </si>
  <si>
    <t>31603730</t>
  </si>
  <si>
    <t>ООО "ГАЗКОМПЛЕКТ"</t>
  </si>
  <si>
    <t>7802528743</t>
  </si>
  <si>
    <t>ООО "ГАЗПРОМ ГНП ПРОДАЖИ"</t>
  </si>
  <si>
    <t>08-12-2022 00:00:00</t>
  </si>
  <si>
    <t>31514729</t>
  </si>
  <si>
    <t>ООО "ЖЭУ-27"</t>
  </si>
  <si>
    <t>4715029799</t>
  </si>
  <si>
    <t>31517680</t>
  </si>
  <si>
    <t>ООО "ЛСР.Энерго"</t>
  </si>
  <si>
    <t>4706041951</t>
  </si>
  <si>
    <t>02-06-2022 00:00:00</t>
  </si>
  <si>
    <t>31653263</t>
  </si>
  <si>
    <t>ООО "РТК"</t>
  </si>
  <si>
    <t>7811739941</t>
  </si>
  <si>
    <t>22-10-2021 00:00:00</t>
  </si>
  <si>
    <t>16-11-2021 00:00:00</t>
  </si>
  <si>
    <t>31529079</t>
  </si>
  <si>
    <t>ООО "Современные технологии"</t>
  </si>
  <si>
    <t>7802681237</t>
  </si>
  <si>
    <t>12-04-2022 00:00:00</t>
  </si>
  <si>
    <t>31658046</t>
  </si>
  <si>
    <t>ООО "ТД ТЗ ЖБ И МК"</t>
  </si>
  <si>
    <t>7714495577</t>
  </si>
  <si>
    <t>771401001</t>
  </si>
  <si>
    <t>31618767</t>
  </si>
  <si>
    <t>ООО "ТЕПЛОСЕРВИС"</t>
  </si>
  <si>
    <t>4703161175</t>
  </si>
  <si>
    <t>02-09-2022 00:00:00</t>
  </si>
  <si>
    <t>25-10-2022 00:00:00</t>
  </si>
  <si>
    <t>31529015</t>
  </si>
  <si>
    <t>ООО "ЭНЕРГОСЕТЬ"</t>
  </si>
  <si>
    <t>7806567729</t>
  </si>
  <si>
    <t>31561636</t>
  </si>
  <si>
    <t>ООО «СМЗ»</t>
  </si>
  <si>
    <t>4714001649</t>
  </si>
  <si>
    <t>31511376</t>
  </si>
  <si>
    <t>ООО «СЭС»</t>
  </si>
  <si>
    <t>7813655158</t>
  </si>
  <si>
    <t>31596534</t>
  </si>
  <si>
    <t>ООО «Спецзастройщик ЛО 1»</t>
  </si>
  <si>
    <t>4705080620</t>
  </si>
  <si>
    <t>31601323</t>
  </si>
  <si>
    <t>ООО «Тепловая Компания»</t>
  </si>
  <si>
    <t>7810596049</t>
  </si>
  <si>
    <t>31635381</t>
  </si>
  <si>
    <t>ООО «ЭнергоПолюс»</t>
  </si>
  <si>
    <t>7842186782</t>
  </si>
  <si>
    <t>997650001</t>
  </si>
  <si>
    <t>01-08-2022 00:00:00</t>
  </si>
  <si>
    <t>31565156</t>
  </si>
  <si>
    <t>ФКУЗ "МСЧ МВД России по г. Санкт-Петербургу и Ленинградской области"</t>
  </si>
  <si>
    <t>7842328719</t>
  </si>
  <si>
    <t>31529004</t>
  </si>
  <si>
    <t>Филиал "АТЭС - Сосновый бор"</t>
  </si>
  <si>
    <t>7705923730</t>
  </si>
  <si>
    <t>470743001</t>
  </si>
  <si>
    <t>Климовское</t>
  </si>
  <si>
    <t>41603434</t>
  </si>
  <si>
    <t>Радогощинское</t>
  </si>
  <si>
    <t>41603472</t>
  </si>
  <si>
    <t>Беседское</t>
  </si>
  <si>
    <t>41606406</t>
  </si>
  <si>
    <t>Губаницкое</t>
  </si>
  <si>
    <t>41606416</t>
  </si>
  <si>
    <t>Зимитицкое</t>
  </si>
  <si>
    <t>41606452</t>
  </si>
  <si>
    <t>Изварское</t>
  </si>
  <si>
    <t>41606418</t>
  </si>
  <si>
    <t>Каложицкое</t>
  </si>
  <si>
    <t>41606424</t>
  </si>
  <si>
    <t>Кикеринское</t>
  </si>
  <si>
    <t>41606425</t>
  </si>
  <si>
    <t>Курское</t>
  </si>
  <si>
    <t>41606432</t>
  </si>
  <si>
    <t>Сельцовское</t>
  </si>
  <si>
    <t>41606428</t>
  </si>
  <si>
    <t>Терпилицкое</t>
  </si>
  <si>
    <t>41606444</t>
  </si>
  <si>
    <t>41612428</t>
  </si>
  <si>
    <t>Тесовское</t>
  </si>
  <si>
    <t>41633472</t>
  </si>
  <si>
    <t>04.05.2023</t>
  </si>
  <si>
    <t>01.11.2022</t>
  </si>
  <si>
    <t>https://elso-egm.ru/index</t>
  </si>
  <si>
    <t>elso-egm@yandex.ru</t>
  </si>
  <si>
    <t>Изменилась протяженность тепловых 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</si>
</sst>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#,##0.0"/>
    <numFmt numFmtId="170" formatCode="#,##0.0000"/>
  </numFmts>
  <fonts count="108"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name val="Wingdings 2"/>
      <family val="1"/>
      <charset val="2"/>
    </font>
    <font>
      <b/>
      <u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sz val="9"/>
      <color indexed="9"/>
      <name val="Tahoma"/>
      <family val="2"/>
      <charset val="204"/>
    </font>
    <font>
      <b/>
      <u/>
      <sz val="9"/>
      <name val="Tahoma"/>
      <family val="2"/>
      <charset val="204"/>
    </font>
    <font>
      <sz val="11"/>
      <name val="Wingdings 2"/>
      <family val="1"/>
      <charset val="2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color indexed="9"/>
      <name val="Tahoma"/>
      <family val="2"/>
      <charset val="204"/>
    </font>
    <font>
      <sz val="12"/>
      <name val="Marlett"/>
      <charset val="2"/>
    </font>
    <font>
      <sz val="8"/>
      <name val="Verdana"/>
      <family val="2"/>
      <charset val="204"/>
    </font>
    <font>
      <b/>
      <sz val="9"/>
      <color indexed="1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1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vertAlign val="superscript"/>
      <sz val="8"/>
      <name val="Tahoma"/>
      <family val="2"/>
      <charset val="204"/>
    </font>
    <font>
      <sz val="18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sz val="18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name val="Webdings2"/>
      <charset val="204"/>
    </font>
    <font>
      <sz val="1"/>
      <color indexed="10"/>
      <name val="Tahoma"/>
      <family val="2"/>
      <charset val="204"/>
    </font>
    <font>
      <sz val="1"/>
      <name val="Tahoma"/>
      <family val="2"/>
      <charset val="204"/>
    </font>
    <font>
      <b/>
      <sz val="18"/>
      <name val="Tahoma"/>
      <family val="2"/>
      <charset val="204"/>
    </font>
    <font>
      <sz val="3"/>
      <color indexed="9"/>
      <name val="3"/>
      <charset val="204"/>
    </font>
    <font>
      <sz val="3"/>
      <color indexed="10"/>
      <name val="3"/>
      <charset val="204"/>
    </font>
    <font>
      <sz val="3"/>
      <name val="3"/>
      <charset val="204"/>
    </font>
    <font>
      <sz val="3"/>
      <color indexed="60"/>
      <name val="3"/>
      <charset val="204"/>
    </font>
    <font>
      <b/>
      <sz val="3"/>
      <name val="3"/>
      <charset val="204"/>
    </font>
    <font>
      <sz val="3"/>
      <color indexed="10"/>
      <name val="Tahoma"/>
      <family val="2"/>
      <charset val="204"/>
    </font>
    <font>
      <sz val="1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3"/>
      <color theme="0"/>
      <name val="3"/>
      <charset val="204"/>
    </font>
    <font>
      <sz val="3"/>
      <color theme="0"/>
      <name val="Tahoma"/>
      <family val="2"/>
      <charset val="204"/>
    </font>
    <font>
      <sz val="10"/>
      <color rgb="FFFF000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rgb="FFEAEAEA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09">
    <xf numFmtId="49" fontId="0" fillId="0" borderId="0" applyBorder="0">
      <alignment vertical="top"/>
    </xf>
    <xf numFmtId="0" fontId="2" fillId="0" borderId="0"/>
    <xf numFmtId="168" fontId="2" fillId="0" borderId="0"/>
    <xf numFmtId="0" fontId="45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18" fillId="0" borderId="1" applyNumberFormat="0" applyAlignment="0">
      <protection locked="0"/>
    </xf>
    <xf numFmtId="166" fontId="3" fillId="0" borderId="0" applyFont="0" applyFill="0" applyBorder="0" applyAlignment="0" applyProtection="0"/>
    <xf numFmtId="169" fontId="5" fillId="2" borderId="0">
      <protection locked="0"/>
    </xf>
    <xf numFmtId="0" fontId="15" fillId="0" borderId="0" applyFill="0" applyBorder="0" applyProtection="0">
      <alignment vertical="center"/>
    </xf>
    <xf numFmtId="167" fontId="5" fillId="2" borderId="0">
      <protection locked="0"/>
    </xf>
    <xf numFmtId="170" fontId="5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44" fillId="4" borderId="2" applyNumberFormat="0">
      <alignment horizontal="center" vertical="center"/>
    </xf>
    <xf numFmtId="0" fontId="13" fillId="5" borderId="1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Fill="0" applyAlignment="0" applyProtection="0">
      <alignment horizontal="center" vertical="center" wrapText="1"/>
    </xf>
    <xf numFmtId="0" fontId="30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4" fontId="5" fillId="2" borderId="5" applyBorder="0">
      <alignment horizontal="right"/>
    </xf>
    <xf numFmtId="0" fontId="22" fillId="0" borderId="0"/>
    <xf numFmtId="0" fontId="1" fillId="0" borderId="0"/>
    <xf numFmtId="0" fontId="1" fillId="0" borderId="0"/>
    <xf numFmtId="0" fontId="43" fillId="7" borderId="0" applyNumberFormat="0" applyBorder="0" applyAlignment="0">
      <alignment horizontal="left" vertical="center"/>
    </xf>
    <xf numFmtId="49" fontId="43" fillId="0" borderId="0" applyBorder="0">
      <alignment vertical="top"/>
    </xf>
    <xf numFmtId="49" fontId="5" fillId="0" borderId="0" applyBorder="0">
      <alignment vertical="top"/>
    </xf>
    <xf numFmtId="49" fontId="5" fillId="7" borderId="0" applyBorder="0">
      <alignment vertical="top"/>
    </xf>
    <xf numFmtId="49" fontId="5" fillId="0" borderId="0" applyBorder="0">
      <alignment vertical="top"/>
    </xf>
    <xf numFmtId="49" fontId="43" fillId="0" borderId="0" applyBorder="0">
      <alignment vertical="top"/>
    </xf>
    <xf numFmtId="49" fontId="5" fillId="0" borderId="0" applyBorder="0">
      <alignment vertical="top"/>
    </xf>
    <xf numFmtId="0" fontId="22" fillId="0" borderId="0"/>
    <xf numFmtId="49" fontId="5" fillId="0" borderId="0" applyBorder="0">
      <alignment vertical="top"/>
    </xf>
    <xf numFmtId="0" fontId="22" fillId="0" borderId="0"/>
    <xf numFmtId="0" fontId="22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22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48" fillId="0" borderId="0"/>
    <xf numFmtId="0" fontId="48" fillId="0" borderId="0"/>
    <xf numFmtId="0" fontId="22" fillId="0" borderId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4" fillId="0" borderId="40" applyNumberFormat="0" applyFill="0" applyAlignment="0" applyProtection="0"/>
    <xf numFmtId="0" fontId="95" fillId="0" borderId="41" applyNumberFormat="0" applyFill="0" applyAlignment="0" applyProtection="0"/>
    <xf numFmtId="0" fontId="95" fillId="0" borderId="0" applyNumberFormat="0" applyFill="0" applyBorder="0" applyAlignment="0" applyProtection="0"/>
    <xf numFmtId="0" fontId="96" fillId="17" borderId="0" applyNumberFormat="0" applyBorder="0" applyAlignment="0" applyProtection="0"/>
    <xf numFmtId="0" fontId="97" fillId="18" borderId="0" applyNumberFormat="0" applyBorder="0" applyAlignment="0" applyProtection="0"/>
    <xf numFmtId="0" fontId="98" fillId="19" borderId="0" applyNumberFormat="0" applyBorder="0" applyAlignment="0" applyProtection="0"/>
    <xf numFmtId="0" fontId="99" fillId="20" borderId="42" applyNumberFormat="0" applyAlignment="0" applyProtection="0"/>
    <xf numFmtId="0" fontId="100" fillId="20" borderId="43" applyNumberFormat="0" applyAlignment="0" applyProtection="0"/>
    <xf numFmtId="0" fontId="101" fillId="0" borderId="44" applyNumberFormat="0" applyFill="0" applyAlignment="0" applyProtection="0"/>
    <xf numFmtId="0" fontId="102" fillId="21" borderId="45" applyNumberFormat="0" applyAlignment="0" applyProtection="0"/>
    <xf numFmtId="0" fontId="103" fillId="0" borderId="0" applyNumberFormat="0" applyFill="0" applyBorder="0" applyAlignment="0" applyProtection="0"/>
    <xf numFmtId="0" fontId="5" fillId="22" borderId="46" applyNumberFormat="0" applyFont="0" applyAlignment="0" applyProtection="0"/>
    <xf numFmtId="0" fontId="104" fillId="0" borderId="0" applyNumberFormat="0" applyFill="0" applyBorder="0" applyAlignment="0" applyProtection="0"/>
    <xf numFmtId="0" fontId="105" fillId="0" borderId="47" applyNumberFormat="0" applyFill="0" applyAlignment="0" applyProtection="0"/>
    <xf numFmtId="0" fontId="106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1" borderId="0" applyNumberFormat="0" applyBorder="0" applyAlignment="0" applyProtection="0"/>
    <xf numFmtId="0" fontId="78" fillId="32" borderId="0" applyNumberFormat="0" applyBorder="0" applyAlignment="0" applyProtection="0"/>
    <xf numFmtId="0" fontId="78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78" fillId="36" borderId="0" applyNumberFormat="0" applyBorder="0" applyAlignment="0" applyProtection="0"/>
    <xf numFmtId="0" fontId="78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78" fillId="40" borderId="0" applyNumberFormat="0" applyBorder="0" applyAlignment="0" applyProtection="0"/>
    <xf numFmtId="0" fontId="78" fillId="41" borderId="0" applyNumberFormat="0" applyBorder="0" applyAlignment="0" applyProtection="0"/>
    <xf numFmtId="0" fontId="106" fillId="42" borderId="0" applyNumberFormat="0" applyBorder="0" applyAlignment="0" applyProtection="0"/>
    <xf numFmtId="0" fontId="106" fillId="4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06" fillId="46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2">
    <xf numFmtId="49" fontId="0" fillId="0" borderId="0" xfId="0">
      <alignment vertical="top"/>
    </xf>
    <xf numFmtId="49" fontId="7" fillId="0" borderId="6" xfId="0" applyFont="1" applyBorder="1" applyAlignment="1">
      <alignment horizontal="center" vertical="center"/>
    </xf>
    <xf numFmtId="49" fontId="55" fillId="15" borderId="7" xfId="0" applyFont="1" applyFill="1" applyBorder="1" applyAlignment="1">
      <alignment horizontal="left" vertical="center"/>
    </xf>
    <xf numFmtId="49" fontId="5" fillId="0" borderId="0" xfId="0" applyFont="1">
      <alignment vertical="top"/>
    </xf>
    <xf numFmtId="49" fontId="5" fillId="8" borderId="5" xfId="0" applyFont="1" applyFill="1" applyBorder="1" applyAlignment="1">
      <alignment horizontal="center" vertical="top"/>
    </xf>
    <xf numFmtId="49" fontId="12" fillId="0" borderId="0" xfId="0" applyFont="1">
      <alignment vertical="top"/>
    </xf>
    <xf numFmtId="49" fontId="5" fillId="0" borderId="0" xfId="0" applyFont="1" applyAlignment="1">
      <alignment vertical="top" wrapText="1"/>
    </xf>
    <xf numFmtId="49" fontId="5" fillId="0" borderId="0" xfId="0" applyFont="1" applyAlignment="1">
      <alignment vertical="center" wrapText="1"/>
    </xf>
    <xf numFmtId="49" fontId="5" fillId="0" borderId="0" xfId="54" applyAlignment="1">
      <alignment vertical="center" wrapText="1"/>
    </xf>
    <xf numFmtId="49" fontId="10" fillId="0" borderId="0" xfId="54" applyFont="1" applyAlignment="1">
      <alignment vertical="center"/>
    </xf>
    <xf numFmtId="0" fontId="10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5" fillId="0" borderId="0" xfId="53" applyFont="1" applyAlignment="1">
      <alignment horizontal="left" vertical="center" wrapText="1"/>
    </xf>
    <xf numFmtId="0" fontId="5" fillId="0" borderId="0" xfId="53" applyFont="1"/>
    <xf numFmtId="0" fontId="5" fillId="6" borderId="0" xfId="53" applyFont="1" applyFill="1"/>
    <xf numFmtId="0" fontId="25" fillId="0" borderId="0" xfId="53" applyFont="1"/>
    <xf numFmtId="49" fontId="5" fillId="0" borderId="0" xfId="48">
      <alignment vertical="top"/>
    </xf>
    <xf numFmtId="0" fontId="10" fillId="0" borderId="0" xfId="58" applyFont="1" applyAlignment="1">
      <alignment vertical="center" wrapText="1"/>
    </xf>
    <xf numFmtId="0" fontId="10" fillId="0" borderId="0" xfId="58" applyFont="1" applyAlignment="1">
      <alignment horizontal="left" vertical="center" wrapText="1"/>
    </xf>
    <xf numFmtId="0" fontId="10" fillId="0" borderId="0" xfId="58" applyFont="1" applyAlignment="1">
      <alignment horizontal="center" vertical="center" wrapText="1"/>
    </xf>
    <xf numFmtId="0" fontId="23" fillId="0" borderId="0" xfId="58" applyFont="1" applyAlignment="1">
      <alignment vertical="center" wrapText="1"/>
    </xf>
    <xf numFmtId="0" fontId="5" fillId="6" borderId="0" xfId="58" applyFill="1" applyAlignment="1">
      <alignment vertical="center" wrapText="1"/>
    </xf>
    <xf numFmtId="0" fontId="5" fillId="0" borderId="0" xfId="58" applyAlignment="1">
      <alignment vertical="center" wrapText="1"/>
    </xf>
    <xf numFmtId="0" fontId="5" fillId="0" borderId="0" xfId="58" applyAlignment="1">
      <alignment horizontal="right" vertical="center"/>
    </xf>
    <xf numFmtId="0" fontId="5" fillId="0" borderId="0" xfId="58" applyAlignment="1">
      <alignment horizontal="center" vertical="center" wrapText="1"/>
    </xf>
    <xf numFmtId="0" fontId="26" fillId="6" borderId="0" xfId="58" applyFont="1" applyFill="1" applyAlignment="1">
      <alignment vertical="center" wrapText="1"/>
    </xf>
    <xf numFmtId="0" fontId="5" fillId="6" borderId="0" xfId="58" applyFill="1" applyAlignment="1">
      <alignment horizontal="right" vertical="center" wrapText="1" indent="1"/>
    </xf>
    <xf numFmtId="14" fontId="10" fillId="6" borderId="0" xfId="58" applyNumberFormat="1" applyFont="1" applyFill="1" applyAlignment="1">
      <alignment horizontal="center" vertical="center" wrapText="1"/>
    </xf>
    <xf numFmtId="0" fontId="10" fillId="6" borderId="0" xfId="58" applyFont="1" applyFill="1" applyAlignment="1">
      <alignment horizontal="center" vertical="center" wrapText="1"/>
    </xf>
    <xf numFmtId="0" fontId="5" fillId="6" borderId="0" xfId="58" applyFill="1" applyAlignment="1">
      <alignment horizontal="center" vertical="center" wrapText="1"/>
    </xf>
    <xf numFmtId="14" fontId="5" fillId="6" borderId="0" xfId="58" applyNumberFormat="1" applyFill="1" applyAlignment="1">
      <alignment horizontal="center" vertical="center" wrapText="1"/>
    </xf>
    <xf numFmtId="0" fontId="23" fillId="0" borderId="0" xfId="58" applyFont="1" applyAlignment="1">
      <alignment horizontal="center" vertical="center" wrapText="1"/>
    </xf>
    <xf numFmtId="0" fontId="27" fillId="6" borderId="0" xfId="58" applyFont="1" applyFill="1" applyAlignment="1">
      <alignment horizontal="center" vertical="center" wrapText="1"/>
    </xf>
    <xf numFmtId="0" fontId="5" fillId="0" borderId="0" xfId="58" applyAlignment="1">
      <alignment vertical="center"/>
    </xf>
    <xf numFmtId="49" fontId="10" fillId="0" borderId="0" xfId="58" applyNumberFormat="1" applyFont="1" applyAlignment="1">
      <alignment horizontal="left" vertical="center" wrapText="1"/>
    </xf>
    <xf numFmtId="49" fontId="26" fillId="6" borderId="0" xfId="58" applyNumberFormat="1" applyFont="1" applyFill="1" applyAlignment="1">
      <alignment horizontal="center" vertical="center" wrapText="1"/>
    </xf>
    <xf numFmtId="0" fontId="28" fillId="0" borderId="0" xfId="58" applyFont="1" applyAlignment="1">
      <alignment vertical="center" wrapText="1"/>
    </xf>
    <xf numFmtId="49" fontId="0" fillId="9" borderId="0" xfId="0" applyFill="1">
      <alignment vertical="top"/>
    </xf>
    <xf numFmtId="0" fontId="5" fillId="0" borderId="0" xfId="60" applyFont="1" applyAlignment="1">
      <alignment vertical="center" wrapText="1"/>
    </xf>
    <xf numFmtId="0" fontId="22" fillId="0" borderId="0" xfId="51"/>
    <xf numFmtId="0" fontId="23" fillId="0" borderId="0" xfId="58" applyFont="1" applyAlignment="1">
      <alignment horizontal="center" vertical="top" wrapText="1"/>
    </xf>
    <xf numFmtId="0" fontId="0" fillId="6" borderId="8" xfId="58" applyFont="1" applyFill="1" applyBorder="1" applyAlignment="1">
      <alignment horizontal="right" vertical="center" wrapText="1" indent="1"/>
    </xf>
    <xf numFmtId="0" fontId="0" fillId="6" borderId="0" xfId="58" applyFont="1" applyFill="1" applyAlignment="1">
      <alignment horizontal="center" vertical="center" wrapText="1"/>
    </xf>
    <xf numFmtId="49" fontId="0" fillId="6" borderId="0" xfId="58" applyNumberFormat="1" applyFont="1" applyFill="1" applyAlignment="1">
      <alignment horizontal="right" vertical="center" wrapText="1" indent="1"/>
    </xf>
    <xf numFmtId="49" fontId="32" fillId="6" borderId="0" xfId="37" applyNumberFormat="1" applyFont="1" applyFill="1" applyBorder="1">
      <alignment horizontal="center" vertical="center" wrapText="1"/>
    </xf>
    <xf numFmtId="49" fontId="0" fillId="0" borderId="0" xfId="0" applyBorder="1">
      <alignment vertical="top"/>
    </xf>
    <xf numFmtId="49" fontId="0" fillId="0" borderId="0" xfId="0" applyAlignment="1">
      <alignment horizontal="center" vertical="top"/>
    </xf>
    <xf numFmtId="0" fontId="19" fillId="9" borderId="0" xfId="60" applyFont="1" applyFill="1" applyAlignment="1">
      <alignment horizontal="center" vertical="center" wrapText="1"/>
    </xf>
    <xf numFmtId="49" fontId="12" fillId="0" borderId="0" xfId="0" applyFont="1" applyAlignment="1">
      <alignment horizontal="center" vertical="top"/>
    </xf>
    <xf numFmtId="0" fontId="5" fillId="0" borderId="6" xfId="56" applyFont="1" applyBorder="1" applyAlignment="1">
      <alignment vertical="center" wrapText="1"/>
    </xf>
    <xf numFmtId="49" fontId="0" fillId="0" borderId="0" xfId="0" applyAlignment="1">
      <alignment vertical="top" wrapText="1"/>
    </xf>
    <xf numFmtId="0" fontId="37" fillId="0" borderId="0" xfId="58" applyFont="1" applyAlignment="1">
      <alignment vertical="center" wrapText="1"/>
    </xf>
    <xf numFmtId="0" fontId="0" fillId="0" borderId="6" xfId="56" applyFont="1" applyBorder="1" applyAlignment="1">
      <alignment vertical="center" wrapText="1"/>
    </xf>
    <xf numFmtId="0" fontId="37" fillId="0" borderId="0" xfId="60" applyFont="1" applyAlignment="1">
      <alignment vertical="center" wrapText="1"/>
    </xf>
    <xf numFmtId="49" fontId="7" fillId="0" borderId="0" xfId="0" applyFont="1">
      <alignment vertical="top"/>
    </xf>
    <xf numFmtId="0" fontId="38" fillId="6" borderId="0" xfId="60" applyFont="1" applyFill="1" applyAlignment="1">
      <alignment horizontal="center" vertical="center" wrapText="1"/>
    </xf>
    <xf numFmtId="0" fontId="38" fillId="0" borderId="0" xfId="60" applyFont="1" applyAlignment="1">
      <alignment horizontal="center" vertical="center" wrapText="1"/>
    </xf>
    <xf numFmtId="0" fontId="38" fillId="6" borderId="0" xfId="53" applyFont="1" applyFill="1" applyAlignment="1">
      <alignment horizontal="center"/>
    </xf>
    <xf numFmtId="0" fontId="38" fillId="0" borderId="0" xfId="53" applyFont="1" applyAlignment="1">
      <alignment horizontal="center" vertical="center"/>
    </xf>
    <xf numFmtId="0" fontId="38" fillId="6" borderId="0" xfId="53" applyFont="1" applyFill="1" applyAlignment="1">
      <alignment horizontal="center" vertical="center"/>
    </xf>
    <xf numFmtId="49" fontId="35" fillId="0" borderId="3" xfId="0" applyFont="1" applyBorder="1" applyAlignment="1">
      <alignment vertical="top" wrapText="1"/>
    </xf>
    <xf numFmtId="0" fontId="5" fillId="0" borderId="3" xfId="39" applyFont="1" applyBorder="1" applyAlignment="1">
      <alignment horizontal="justify" vertical="top" wrapText="1"/>
    </xf>
    <xf numFmtId="0" fontId="0" fillId="6" borderId="0" xfId="58" applyFont="1" applyFill="1" applyAlignment="1">
      <alignment horizontal="right" vertical="center" wrapText="1" indent="1"/>
    </xf>
    <xf numFmtId="0" fontId="36" fillId="0" borderId="0" xfId="60" applyFont="1" applyAlignment="1">
      <alignment vertical="center" wrapText="1"/>
    </xf>
    <xf numFmtId="49" fontId="5" fillId="0" borderId="6" xfId="60" applyNumberFormat="1" applyFont="1" applyBorder="1" applyAlignment="1">
      <alignment horizontal="left" vertical="center" wrapText="1"/>
    </xf>
    <xf numFmtId="0" fontId="5" fillId="6" borderId="9" xfId="53" applyFont="1" applyFill="1" applyBorder="1" applyAlignment="1">
      <alignment horizontal="center" vertical="center"/>
    </xf>
    <xf numFmtId="49" fontId="5" fillId="0" borderId="9" xfId="53" applyNumberFormat="1" applyFont="1" applyBorder="1" applyAlignment="1">
      <alignment horizontal="left" vertical="center" wrapText="1"/>
    </xf>
    <xf numFmtId="0" fontId="0" fillId="0" borderId="3" xfId="39" applyFont="1" applyBorder="1" applyAlignment="1">
      <alignment horizontal="justify" vertical="top" wrapText="1"/>
    </xf>
    <xf numFmtId="0" fontId="79" fillId="0" borderId="0" xfId="58" applyFont="1" applyAlignment="1">
      <alignment horizontal="center" vertical="center" wrapText="1"/>
    </xf>
    <xf numFmtId="49" fontId="0" fillId="0" borderId="0" xfId="59" applyNumberFormat="1" applyFont="1" applyAlignment="1">
      <alignment vertical="center" wrapText="1"/>
    </xf>
    <xf numFmtId="0" fontId="5" fillId="0" borderId="0" xfId="59" applyFont="1" applyAlignment="1">
      <alignment vertical="center"/>
    </xf>
    <xf numFmtId="49" fontId="5" fillId="0" borderId="0" xfId="59" applyNumberFormat="1" applyFont="1" applyAlignment="1">
      <alignment vertical="center" wrapText="1"/>
    </xf>
    <xf numFmtId="0" fontId="0" fillId="0" borderId="0" xfId="56" applyFont="1" applyAlignment="1">
      <alignment vertical="center" wrapText="1"/>
    </xf>
    <xf numFmtId="0" fontId="14" fillId="0" borderId="0" xfId="52" applyFont="1" applyAlignment="1">
      <alignment horizontal="right" vertical="top" wrapText="1"/>
    </xf>
    <xf numFmtId="49" fontId="24" fillId="6" borderId="10" xfId="45" applyFont="1" applyFill="1" applyBorder="1" applyAlignment="1">
      <alignment vertical="center" wrapText="1"/>
    </xf>
    <xf numFmtId="49" fontId="20" fillId="6" borderId="11" xfId="45" applyFont="1" applyFill="1" applyBorder="1" applyAlignment="1">
      <alignment horizontal="left" vertical="center" wrapText="1"/>
    </xf>
    <xf numFmtId="49" fontId="20" fillId="6" borderId="12" xfId="45" applyFont="1" applyFill="1" applyBorder="1" applyAlignment="1">
      <alignment horizontal="left" vertical="center" wrapText="1"/>
    </xf>
    <xf numFmtId="49" fontId="24" fillId="6" borderId="13" xfId="45" applyFont="1" applyFill="1" applyBorder="1" applyAlignment="1">
      <alignment vertical="center" wrapText="1"/>
    </xf>
    <xf numFmtId="49" fontId="14" fillId="6" borderId="0" xfId="45" applyFont="1" applyFill="1" applyBorder="1" applyAlignment="1">
      <alignment wrapText="1"/>
    </xf>
    <xf numFmtId="49" fontId="14" fillId="6" borderId="14" xfId="45" applyFont="1" applyFill="1" applyBorder="1" applyAlignment="1">
      <alignment wrapText="1"/>
    </xf>
    <xf numFmtId="49" fontId="11" fillId="6" borderId="0" xfId="32" applyNumberFormat="1" applyFont="1" applyFill="1" applyBorder="1" applyAlignment="1" applyProtection="1">
      <alignment horizontal="left" wrapText="1"/>
    </xf>
    <xf numFmtId="49" fontId="11" fillId="6" borderId="0" xfId="32" applyNumberFormat="1" applyFont="1" applyFill="1" applyBorder="1" applyAlignment="1" applyProtection="1">
      <alignment wrapText="1"/>
    </xf>
    <xf numFmtId="49" fontId="14" fillId="6" borderId="0" xfId="45" applyFont="1" applyFill="1" applyBorder="1" applyAlignment="1">
      <alignment horizontal="right" wrapText="1"/>
    </xf>
    <xf numFmtId="49" fontId="20" fillId="6" borderId="0" xfId="45" applyFont="1" applyFill="1" applyBorder="1" applyAlignment="1">
      <alignment horizontal="left" vertical="center" wrapText="1"/>
    </xf>
    <xf numFmtId="49" fontId="20" fillId="6" borderId="14" xfId="45" applyFont="1" applyFill="1" applyBorder="1" applyAlignment="1">
      <alignment horizontal="left" vertical="center" wrapText="1"/>
    </xf>
    <xf numFmtId="49" fontId="14" fillId="0" borderId="0" xfId="45" applyFont="1" applyFill="1" applyBorder="1" applyAlignment="1">
      <alignment wrapText="1"/>
    </xf>
    <xf numFmtId="0" fontId="18" fillId="0" borderId="0" xfId="23" applyFill="1" applyBorder="1" applyAlignment="1">
      <alignment horizontal="left" vertical="top" wrapText="1"/>
    </xf>
    <xf numFmtId="49" fontId="14" fillId="0" borderId="0" xfId="45" applyFont="1" applyFill="1" applyBorder="1" applyAlignment="1">
      <alignment vertical="top" wrapText="1"/>
    </xf>
    <xf numFmtId="0" fontId="18" fillId="0" borderId="0" xfId="23" applyFill="1" applyBorder="1" applyAlignment="1">
      <alignment horizontal="right" vertical="top" wrapText="1"/>
    </xf>
    <xf numFmtId="49" fontId="39" fillId="8" borderId="3" xfId="42" applyNumberFormat="1" applyFont="1" applyFill="1" applyBorder="1" applyAlignment="1">
      <alignment horizontal="center" vertical="center" wrapText="1"/>
    </xf>
    <xf numFmtId="49" fontId="39" fillId="2" borderId="3" xfId="42" applyNumberFormat="1" applyFont="1" applyFill="1" applyBorder="1" applyAlignment="1">
      <alignment horizontal="center" vertical="center" wrapText="1"/>
    </xf>
    <xf numFmtId="49" fontId="24" fillId="6" borderId="13" xfId="45" applyFont="1" applyFill="1" applyBorder="1" applyAlignment="1">
      <alignment horizontal="center" vertical="center" wrapText="1"/>
    </xf>
    <xf numFmtId="49" fontId="39" fillId="16" borderId="3" xfId="42" applyNumberFormat="1" applyFont="1" applyFill="1" applyBorder="1" applyAlignment="1">
      <alignment horizontal="center" vertical="center" wrapText="1"/>
    </xf>
    <xf numFmtId="49" fontId="0" fillId="0" borderId="10" xfId="0" applyBorder="1">
      <alignment vertical="top"/>
    </xf>
    <xf numFmtId="49" fontId="0" fillId="0" borderId="12" xfId="0" applyBorder="1">
      <alignment vertical="top"/>
    </xf>
    <xf numFmtId="49" fontId="0" fillId="0" borderId="13" xfId="0" applyBorder="1">
      <alignment vertical="top"/>
    </xf>
    <xf numFmtId="49" fontId="0" fillId="0" borderId="14" xfId="0" applyBorder="1">
      <alignment vertical="top"/>
    </xf>
    <xf numFmtId="49" fontId="79" fillId="0" borderId="0" xfId="0" applyFont="1">
      <alignment vertical="top"/>
    </xf>
    <xf numFmtId="49" fontId="7" fillId="15" borderId="34" xfId="0" applyFont="1" applyFill="1" applyBorder="1" applyAlignment="1">
      <alignment horizontal="center" vertical="center"/>
    </xf>
    <xf numFmtId="0" fontId="18" fillId="0" borderId="0" xfId="36" applyFont="1" applyBorder="1">
      <alignment horizontal="center" vertical="center" wrapText="1"/>
    </xf>
    <xf numFmtId="0" fontId="38" fillId="0" borderId="16" xfId="60" applyFont="1" applyBorder="1" applyAlignment="1">
      <alignment vertical="top" wrapText="1"/>
    </xf>
    <xf numFmtId="49" fontId="7" fillId="15" borderId="15" xfId="0" applyFont="1" applyFill="1" applyBorder="1" applyAlignment="1">
      <alignment horizontal="center" vertical="center"/>
    </xf>
    <xf numFmtId="49" fontId="31" fillId="15" borderId="7" xfId="0" applyFont="1" applyFill="1" applyBorder="1" applyAlignment="1">
      <alignment horizontal="left" vertical="center" indent="1"/>
    </xf>
    <xf numFmtId="49" fontId="31" fillId="15" borderId="17" xfId="0" applyFont="1" applyFill="1" applyBorder="1" applyAlignment="1">
      <alignment horizontal="left" vertical="center" indent="1"/>
    </xf>
    <xf numFmtId="49" fontId="0" fillId="0" borderId="6" xfId="60" applyNumberFormat="1" applyFont="1" applyBorder="1" applyAlignment="1">
      <alignment horizontal="center" vertical="center" wrapText="1"/>
    </xf>
    <xf numFmtId="0" fontId="36" fillId="0" borderId="18" xfId="60" applyFont="1" applyBorder="1" applyAlignment="1">
      <alignment vertical="center" wrapText="1"/>
    </xf>
    <xf numFmtId="49" fontId="5" fillId="11" borderId="6" xfId="60" applyNumberFormat="1" applyFont="1" applyFill="1" applyBorder="1" applyAlignment="1" applyProtection="1">
      <alignment horizontal="left" vertical="center" wrapText="1"/>
      <protection locked="0"/>
    </xf>
    <xf numFmtId="0" fontId="38" fillId="0" borderId="16" xfId="60" applyFont="1" applyBorder="1" applyAlignment="1">
      <alignment horizontal="center" vertical="center" wrapText="1"/>
    </xf>
    <xf numFmtId="49" fontId="0" fillId="11" borderId="6" xfId="59" applyNumberFormat="1" applyFont="1" applyFill="1" applyBorder="1" applyAlignment="1" applyProtection="1">
      <alignment horizontal="center" vertical="center" wrapText="1"/>
      <protection locked="0"/>
    </xf>
    <xf numFmtId="49" fontId="39" fillId="11" borderId="3" xfId="42" applyNumberFormat="1" applyFont="1" applyFill="1" applyBorder="1" applyAlignment="1">
      <alignment horizontal="center" vertical="center" wrapText="1"/>
    </xf>
    <xf numFmtId="0" fontId="1" fillId="0" borderId="0" xfId="41"/>
    <xf numFmtId="0" fontId="5" fillId="0" borderId="3" xfId="53" applyFont="1" applyBorder="1" applyAlignment="1">
      <alignment horizontal="center" vertical="center" wrapText="1"/>
    </xf>
    <xf numFmtId="0" fontId="5" fillId="0" borderId="6" xfId="59" applyFont="1" applyBorder="1" applyAlignment="1">
      <alignment horizontal="center" vertical="center" wrapText="1"/>
    </xf>
    <xf numFmtId="0" fontId="8" fillId="0" borderId="0" xfId="58" applyFont="1" applyAlignment="1">
      <alignment vertical="center" wrapText="1"/>
    </xf>
    <xf numFmtId="49" fontId="7" fillId="0" borderId="15" xfId="0" applyFont="1" applyBorder="1" applyAlignment="1">
      <alignment horizontal="center" vertical="center"/>
    </xf>
    <xf numFmtId="49" fontId="31" fillId="0" borderId="7" xfId="0" applyFont="1" applyBorder="1" applyAlignment="1">
      <alignment horizontal="left" vertical="center" indent="1"/>
    </xf>
    <xf numFmtId="49" fontId="31" fillId="0" borderId="17" xfId="0" applyFont="1" applyBorder="1" applyAlignment="1">
      <alignment horizontal="left" vertical="center" indent="1"/>
    </xf>
    <xf numFmtId="4" fontId="5" fillId="0" borderId="35" xfId="60" applyNumberFormat="1" applyFont="1" applyBorder="1" applyAlignment="1">
      <alignment vertical="center" wrapText="1"/>
    </xf>
    <xf numFmtId="0" fontId="5" fillId="0" borderId="19" xfId="60" applyFont="1" applyBorder="1" applyAlignment="1">
      <alignment vertical="center" wrapText="1"/>
    </xf>
    <xf numFmtId="0" fontId="10" fillId="0" borderId="0" xfId="60" applyFont="1" applyAlignment="1">
      <alignment vertical="center" wrapText="1"/>
    </xf>
    <xf numFmtId="49" fontId="5" fillId="2" borderId="35" xfId="6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59" applyFont="1" applyBorder="1" applyAlignment="1">
      <alignment horizontal="left" vertical="center"/>
    </xf>
    <xf numFmtId="49" fontId="5" fillId="0" borderId="6" xfId="0" applyFont="1" applyBorder="1">
      <alignment vertical="top"/>
    </xf>
    <xf numFmtId="0" fontId="7" fillId="9" borderId="0" xfId="60" applyFont="1" applyFill="1" applyAlignment="1">
      <alignment horizontal="center" vertical="center" wrapText="1"/>
    </xf>
    <xf numFmtId="0" fontId="39" fillId="6" borderId="0" xfId="57" applyFont="1" applyFill="1"/>
    <xf numFmtId="0" fontId="39" fillId="6" borderId="0" xfId="57" applyFont="1" applyFill="1" applyAlignment="1">
      <alignment horizontal="center"/>
    </xf>
    <xf numFmtId="0" fontId="5" fillId="6" borderId="0" xfId="57" applyFont="1" applyFill="1" applyAlignment="1">
      <alignment vertical="center" wrapText="1"/>
    </xf>
    <xf numFmtId="49" fontId="5" fillId="6" borderId="20" xfId="61" applyNumberFormat="1" applyFont="1" applyFill="1" applyBorder="1" applyAlignment="1">
      <alignment horizontal="center" vertical="center"/>
    </xf>
    <xf numFmtId="49" fontId="5" fillId="11" borderId="20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57" applyNumberFormat="1" applyFont="1" applyFill="1" applyBorder="1" applyAlignment="1" applyProtection="1">
      <alignment horizontal="center" vertical="center" wrapText="1"/>
      <protection locked="0"/>
    </xf>
    <xf numFmtId="0" fontId="5" fillId="6" borderId="20" xfId="57" applyFont="1" applyFill="1" applyBorder="1" applyAlignment="1">
      <alignment horizontal="left" vertical="center" wrapText="1" indent="2"/>
    </xf>
    <xf numFmtId="0" fontId="80" fillId="6" borderId="0" xfId="57" applyFont="1" applyFill="1" applyAlignment="1">
      <alignment horizontal="center"/>
    </xf>
    <xf numFmtId="0" fontId="80" fillId="6" borderId="0" xfId="57" applyFont="1" applyFill="1"/>
    <xf numFmtId="0" fontId="50" fillId="6" borderId="0" xfId="57" applyFont="1" applyFill="1"/>
    <xf numFmtId="0" fontId="81" fillId="6" borderId="0" xfId="57" applyFont="1" applyFill="1" applyAlignment="1">
      <alignment horizontal="right" vertical="center"/>
    </xf>
    <xf numFmtId="0" fontId="81" fillId="6" borderId="0" xfId="57" applyFont="1" applyFill="1" applyAlignment="1">
      <alignment horizontal="right" vertical="top"/>
    </xf>
    <xf numFmtId="49" fontId="5" fillId="6" borderId="21" xfId="61" applyNumberFormat="1" applyFont="1" applyFill="1" applyBorder="1" applyAlignment="1">
      <alignment horizontal="center" vertical="center"/>
    </xf>
    <xf numFmtId="0" fontId="5" fillId="6" borderId="21" xfId="57" applyFont="1" applyFill="1" applyBorder="1" applyAlignment="1">
      <alignment horizontal="left" vertical="center" wrapText="1" indent="2"/>
    </xf>
    <xf numFmtId="49" fontId="5" fillId="11" borderId="21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57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55" applyFont="1" applyAlignment="1">
      <alignment vertical="center" wrapText="1"/>
    </xf>
    <xf numFmtId="0" fontId="46" fillId="0" borderId="0" xfId="55" applyFont="1" applyAlignment="1">
      <alignment horizontal="left" vertical="center" wrapText="1"/>
    </xf>
    <xf numFmtId="0" fontId="52" fillId="0" borderId="0" xfId="55" applyFont="1" applyAlignment="1">
      <alignment vertical="center" wrapText="1"/>
    </xf>
    <xf numFmtId="0" fontId="18" fillId="6" borderId="0" xfId="59" applyFont="1" applyFill="1" applyAlignment="1">
      <alignment vertical="center" wrapText="1"/>
    </xf>
    <xf numFmtId="0" fontId="18" fillId="6" borderId="0" xfId="55" applyFont="1" applyFill="1" applyAlignment="1">
      <alignment horizontal="center" vertical="center" wrapText="1"/>
    </xf>
    <xf numFmtId="0" fontId="18" fillId="0" borderId="0" xfId="59" applyFont="1" applyAlignment="1">
      <alignment vertical="center" wrapText="1"/>
    </xf>
    <xf numFmtId="0" fontId="18" fillId="0" borderId="0" xfId="55" applyFont="1" applyAlignment="1">
      <alignment vertical="center" wrapText="1"/>
    </xf>
    <xf numFmtId="49" fontId="46" fillId="0" borderId="0" xfId="62" applyNumberFormat="1" applyFont="1" applyAlignment="1">
      <alignment horizontal="left" vertical="center" wrapText="1"/>
    </xf>
    <xf numFmtId="49" fontId="18" fillId="6" borderId="0" xfId="62" applyNumberFormat="1" applyFont="1" applyFill="1" applyAlignment="1">
      <alignment horizontal="center" vertical="center" wrapText="1"/>
    </xf>
    <xf numFmtId="49" fontId="18" fillId="6" borderId="3" xfId="62" applyNumberFormat="1" applyFont="1" applyFill="1" applyBorder="1" applyAlignment="1">
      <alignment horizontal="right" vertical="center" wrapText="1" indent="1"/>
    </xf>
    <xf numFmtId="49" fontId="18" fillId="11" borderId="3" xfId="62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62" applyNumberFormat="1" applyFont="1" applyAlignment="1">
      <alignment horizontal="center" vertical="center" wrapText="1"/>
    </xf>
    <xf numFmtId="49" fontId="5" fillId="6" borderId="3" xfId="61" applyNumberFormat="1" applyFont="1" applyFill="1" applyBorder="1" applyAlignment="1">
      <alignment horizontal="center" vertical="center"/>
    </xf>
    <xf numFmtId="49" fontId="5" fillId="11" borderId="3" xfId="57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6" xfId="57" applyFont="1" applyFill="1" applyBorder="1" applyAlignment="1">
      <alignment horizontal="left" vertical="center" wrapText="1" indent="2"/>
    </xf>
    <xf numFmtId="49" fontId="7" fillId="15" borderId="22" xfId="0" applyFont="1" applyFill="1" applyBorder="1" applyAlignment="1">
      <alignment horizontal="center" vertical="center"/>
    </xf>
    <xf numFmtId="0" fontId="0" fillId="6" borderId="6" xfId="57" applyFont="1" applyFill="1" applyBorder="1" applyAlignment="1">
      <alignment horizontal="left" vertical="center" wrapText="1" indent="3"/>
    </xf>
    <xf numFmtId="0" fontId="0" fillId="6" borderId="6" xfId="57" applyFont="1" applyFill="1" applyBorder="1" applyAlignment="1">
      <alignment horizontal="left" vertical="center" wrapText="1" indent="4"/>
    </xf>
    <xf numFmtId="49" fontId="5" fillId="2" borderId="17" xfId="60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60" applyNumberFormat="1" applyFont="1" applyBorder="1" applyAlignment="1">
      <alignment vertical="center" wrapText="1"/>
    </xf>
    <xf numFmtId="49" fontId="7" fillId="15" borderId="23" xfId="0" applyFont="1" applyFill="1" applyBorder="1" applyAlignment="1">
      <alignment horizontal="center" vertical="center"/>
    </xf>
    <xf numFmtId="0" fontId="0" fillId="0" borderId="15" xfId="60" applyFont="1" applyBorder="1" applyAlignment="1">
      <alignment horizontal="center" vertical="center" wrapText="1"/>
    </xf>
    <xf numFmtId="0" fontId="7" fillId="9" borderId="0" xfId="0" applyNumberFormat="1" applyFont="1" applyFill="1" applyAlignment="1">
      <alignment horizontal="center" vertical="top"/>
    </xf>
    <xf numFmtId="0" fontId="0" fillId="11" borderId="6" xfId="57" applyFont="1" applyFill="1" applyBorder="1" applyAlignment="1" applyProtection="1">
      <alignment horizontal="left" vertical="center" wrapText="1" indent="4"/>
      <protection locked="0"/>
    </xf>
    <xf numFmtId="0" fontId="0" fillId="6" borderId="6" xfId="57" applyFont="1" applyFill="1" applyBorder="1" applyAlignment="1">
      <alignment horizontal="left" vertical="center" wrapText="1" indent="1"/>
    </xf>
    <xf numFmtId="49" fontId="0" fillId="6" borderId="6" xfId="61" applyNumberFormat="1" applyFont="1" applyFill="1" applyBorder="1" applyAlignment="1">
      <alignment horizontal="center" vertical="center"/>
    </xf>
    <xf numFmtId="0" fontId="5" fillId="6" borderId="0" xfId="57" applyFont="1" applyFill="1" applyAlignment="1">
      <alignment horizontal="center" vertical="center" wrapText="1"/>
    </xf>
    <xf numFmtId="0" fontId="32" fillId="6" borderId="0" xfId="61" applyFont="1" applyFill="1" applyAlignment="1">
      <alignment horizontal="center" vertical="center"/>
    </xf>
    <xf numFmtId="0" fontId="5" fillId="6" borderId="6" xfId="50" applyNumberFormat="1" applyFill="1" applyBorder="1" applyAlignment="1">
      <alignment horizontal="center" vertical="center" wrapText="1"/>
    </xf>
    <xf numFmtId="0" fontId="38" fillId="6" borderId="0" xfId="53" applyFont="1" applyFill="1" applyAlignment="1">
      <alignment horizontal="center" vertical="center" wrapText="1"/>
    </xf>
    <xf numFmtId="0" fontId="5" fillId="6" borderId="6" xfId="53" applyFont="1" applyFill="1" applyBorder="1" applyAlignment="1">
      <alignment horizontal="center" vertical="center"/>
    </xf>
    <xf numFmtId="49" fontId="5" fillId="11" borderId="6" xfId="53" applyNumberFormat="1" applyFont="1" applyFill="1" applyBorder="1" applyAlignment="1" applyProtection="1">
      <alignment horizontal="left" vertical="center" wrapText="1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3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3"/>
      <protection locked="0"/>
    </xf>
    <xf numFmtId="49" fontId="5" fillId="11" borderId="6" xfId="60" applyNumberFormat="1" applyFont="1" applyFill="1" applyBorder="1" applyAlignment="1" applyProtection="1">
      <alignment horizontal="right" vertical="center" wrapText="1"/>
      <protection locked="0"/>
    </xf>
    <xf numFmtId="4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3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0" fillId="11" borderId="6" xfId="57" applyFont="1" applyFill="1" applyBorder="1" applyAlignment="1" applyProtection="1">
      <alignment horizontal="right" vertical="center" wrapText="1"/>
      <protection locked="0"/>
    </xf>
    <xf numFmtId="0" fontId="5" fillId="0" borderId="6" xfId="37" applyFont="1" applyBorder="1">
      <alignment horizontal="center" vertical="center" wrapText="1"/>
    </xf>
    <xf numFmtId="49" fontId="0" fillId="11" borderId="17" xfId="60" applyNumberFormat="1" applyFont="1" applyFill="1" applyBorder="1" applyAlignment="1" applyProtection="1">
      <alignment vertical="center" wrapText="1"/>
      <protection locked="0"/>
    </xf>
    <xf numFmtId="49" fontId="7" fillId="15" borderId="7" xfId="0" applyFont="1" applyFill="1" applyBorder="1" applyAlignment="1">
      <alignment horizontal="center" vertical="center"/>
    </xf>
    <xf numFmtId="0" fontId="38" fillId="0" borderId="18" xfId="60" applyFont="1" applyBorder="1" applyAlignment="1">
      <alignment vertical="center" wrapText="1"/>
    </xf>
    <xf numFmtId="49" fontId="41" fillId="0" borderId="0" xfId="0" applyFont="1" applyAlignment="1">
      <alignment horizontal="justify" vertical="center"/>
    </xf>
    <xf numFmtId="49" fontId="5" fillId="2" borderId="6" xfId="53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0" applyFont="1" applyAlignment="1">
      <alignment vertical="top" wrapText="1"/>
    </xf>
    <xf numFmtId="49" fontId="7" fillId="9" borderId="0" xfId="0" applyFont="1" applyFill="1" applyAlignment="1">
      <alignment horizontal="center" vertical="center"/>
    </xf>
    <xf numFmtId="49" fontId="0" fillId="0" borderId="0" xfId="0" applyAlignment="1">
      <alignment horizontal="center" vertical="center"/>
    </xf>
    <xf numFmtId="0" fontId="1" fillId="0" borderId="0" xfId="40"/>
    <xf numFmtId="0" fontId="5" fillId="12" borderId="15" xfId="35" applyFont="1" applyFill="1" applyBorder="1" applyAlignment="1" applyProtection="1">
      <alignment horizontal="center"/>
    </xf>
    <xf numFmtId="0" fontId="49" fillId="12" borderId="7" xfId="35" applyFont="1" applyFill="1" applyBorder="1" applyAlignment="1" applyProtection="1">
      <alignment horizontal="left" vertical="center"/>
    </xf>
    <xf numFmtId="0" fontId="49" fillId="12" borderId="17" xfId="35" applyFont="1" applyFill="1" applyBorder="1" applyAlignment="1" applyProtection="1">
      <alignment horizontal="left" vertical="center"/>
    </xf>
    <xf numFmtId="0" fontId="5" fillId="0" borderId="0" xfId="47" applyNumberFormat="1" applyFont="1">
      <alignment vertical="top"/>
    </xf>
    <xf numFmtId="0" fontId="82" fillId="6" borderId="0" xfId="57" applyFont="1" applyFill="1" applyAlignment="1">
      <alignment vertical="center"/>
    </xf>
    <xf numFmtId="0" fontId="82" fillId="6" borderId="0" xfId="57" applyFont="1" applyFill="1" applyAlignment="1">
      <alignment vertical="center" wrapText="1"/>
    </xf>
    <xf numFmtId="49" fontId="5" fillId="9" borderId="0" xfId="0" applyFont="1" applyFill="1">
      <alignment vertical="top"/>
    </xf>
    <xf numFmtId="49" fontId="5" fillId="0" borderId="0" xfId="53" applyNumberFormat="1" applyFont="1"/>
    <xf numFmtId="49" fontId="5" fillId="6" borderId="6" xfId="61" applyNumberFormat="1" applyFont="1" applyFill="1" applyBorder="1" applyAlignment="1">
      <alignment horizontal="center" vertical="center" wrapText="1"/>
    </xf>
    <xf numFmtId="0" fontId="0" fillId="0" borderId="6" xfId="37" applyFont="1" applyBorder="1">
      <alignment horizontal="center" vertical="center" wrapText="1"/>
    </xf>
    <xf numFmtId="0" fontId="5" fillId="6" borderId="6" xfId="60" applyFont="1" applyFill="1" applyBorder="1" applyAlignment="1">
      <alignment horizontal="center" vertical="center" wrapText="1"/>
    </xf>
    <xf numFmtId="0" fontId="5" fillId="6" borderId="6" xfId="57" applyFont="1" applyFill="1" applyBorder="1" applyAlignment="1">
      <alignment vertical="center" wrapText="1"/>
    </xf>
    <xf numFmtId="49" fontId="55" fillId="12" borderId="7" xfId="0" applyFont="1" applyFill="1" applyBorder="1" applyAlignment="1">
      <alignment horizontal="left" vertical="center"/>
    </xf>
    <xf numFmtId="0" fontId="0" fillId="6" borderId="6" xfId="57" applyFont="1" applyFill="1" applyBorder="1" applyAlignment="1">
      <alignment horizontal="center" vertical="center" wrapText="1"/>
    </xf>
    <xf numFmtId="0" fontId="0" fillId="6" borderId="6" xfId="57" applyFont="1" applyFill="1" applyBorder="1" applyAlignment="1">
      <alignment vertical="center" wrapText="1"/>
    </xf>
    <xf numFmtId="0" fontId="0" fillId="0" borderId="6" xfId="57" applyFont="1" applyBorder="1" applyAlignment="1">
      <alignment horizontal="center" vertical="center" wrapText="1"/>
    </xf>
    <xf numFmtId="0" fontId="0" fillId="6" borderId="6" xfId="57" applyFont="1" applyFill="1" applyBorder="1" applyAlignment="1">
      <alignment horizontal="left" vertical="center" wrapText="1"/>
    </xf>
    <xf numFmtId="0" fontId="57" fillId="6" borderId="0" xfId="57" applyFont="1" applyFill="1"/>
    <xf numFmtId="49" fontId="0" fillId="6" borderId="24" xfId="61" applyNumberFormat="1" applyFont="1" applyFill="1" applyBorder="1" applyAlignment="1">
      <alignment horizontal="center" vertical="center"/>
    </xf>
    <xf numFmtId="0" fontId="0" fillId="6" borderId="24" xfId="57" applyFont="1" applyFill="1" applyBorder="1" applyAlignment="1">
      <alignment horizontal="left" vertical="center" wrapText="1"/>
    </xf>
    <xf numFmtId="49" fontId="55" fillId="12" borderId="7" xfId="0" applyFont="1" applyFill="1" applyBorder="1" applyAlignment="1">
      <alignment horizontal="left" vertical="center" indent="1"/>
    </xf>
    <xf numFmtId="49" fontId="5" fillId="6" borderId="0" xfId="57" applyNumberFormat="1" applyFont="1" applyFill="1" applyAlignment="1">
      <alignment horizontal="center" vertical="center" wrapText="1"/>
    </xf>
    <xf numFmtId="0" fontId="58" fillId="6" borderId="0" xfId="57" applyFont="1" applyFill="1"/>
    <xf numFmtId="0" fontId="59" fillId="6" borderId="0" xfId="57" applyFont="1" applyFill="1"/>
    <xf numFmtId="0" fontId="59" fillId="6" borderId="0" xfId="57" applyFont="1" applyFill="1" applyAlignment="1">
      <alignment horizontal="center"/>
    </xf>
    <xf numFmtId="0" fontId="61" fillId="0" borderId="0" xfId="60" applyFont="1" applyAlignment="1">
      <alignment vertical="center" wrapText="1"/>
    </xf>
    <xf numFmtId="0" fontId="62" fillId="0" borderId="0" xfId="60" applyFont="1" applyAlignment="1">
      <alignment vertical="center" wrapText="1"/>
    </xf>
    <xf numFmtId="0" fontId="62" fillId="6" borderId="0" xfId="60" applyFont="1" applyFill="1" applyAlignment="1">
      <alignment vertical="center" wrapText="1"/>
    </xf>
    <xf numFmtId="0" fontId="62" fillId="6" borderId="0" xfId="60" applyFont="1" applyFill="1" applyAlignment="1">
      <alignment horizontal="right" vertical="center"/>
    </xf>
    <xf numFmtId="0" fontId="62" fillId="6" borderId="0" xfId="60" applyFont="1" applyFill="1" applyAlignment="1">
      <alignment horizontal="right" vertical="center" wrapText="1"/>
    </xf>
    <xf numFmtId="4" fontId="62" fillId="0" borderId="0" xfId="38" applyFont="1" applyFill="1" applyBorder="1" applyAlignment="1">
      <alignment horizontal="right" vertical="center" wrapText="1"/>
    </xf>
    <xf numFmtId="0" fontId="62" fillId="0" borderId="0" xfId="56" applyFont="1" applyAlignment="1">
      <alignment horizontal="left" vertical="center" wrapText="1" indent="1"/>
    </xf>
    <xf numFmtId="0" fontId="63" fillId="6" borderId="0" xfId="60" applyFont="1" applyFill="1" applyAlignment="1">
      <alignment horizontal="center" vertical="center" wrapText="1"/>
    </xf>
    <xf numFmtId="0" fontId="32" fillId="6" borderId="0" xfId="60" applyFont="1" applyFill="1" applyAlignment="1">
      <alignment horizontal="center" vertical="center" wrapText="1"/>
    </xf>
    <xf numFmtId="0" fontId="38" fillId="0" borderId="6" xfId="60" applyFont="1" applyBorder="1" applyAlignment="1">
      <alignment horizontal="center" vertical="center" wrapText="1"/>
    </xf>
    <xf numFmtId="0" fontId="36" fillId="12" borderId="15" xfId="60" applyFont="1" applyFill="1" applyBorder="1" applyAlignment="1">
      <alignment vertical="center" wrapText="1"/>
    </xf>
    <xf numFmtId="49" fontId="7" fillId="12" borderId="7" xfId="0" applyFont="1" applyFill="1" applyBorder="1" applyAlignment="1">
      <alignment horizontal="center" vertical="center"/>
    </xf>
    <xf numFmtId="49" fontId="31" fillId="12" borderId="7" xfId="0" applyFont="1" applyFill="1" applyBorder="1" applyAlignment="1">
      <alignment horizontal="left" vertical="center" indent="1"/>
    </xf>
    <xf numFmtId="49" fontId="31" fillId="12" borderId="17" xfId="0" applyFont="1" applyFill="1" applyBorder="1" applyAlignment="1">
      <alignment horizontal="left" vertical="center" indent="1"/>
    </xf>
    <xf numFmtId="49" fontId="7" fillId="12" borderId="15" xfId="0" applyFont="1" applyFill="1" applyBorder="1" applyAlignment="1">
      <alignment horizontal="center" vertical="center"/>
    </xf>
    <xf numFmtId="0" fontId="5" fillId="8" borderId="6" xfId="59" applyFont="1" applyFill="1" applyBorder="1" applyAlignment="1">
      <alignment horizontal="left" vertical="center" wrapText="1"/>
    </xf>
    <xf numFmtId="0" fontId="64" fillId="0" borderId="0" xfId="60" applyFont="1" applyAlignment="1">
      <alignment vertical="center" wrapText="1"/>
    </xf>
    <xf numFmtId="49" fontId="31" fillId="12" borderId="7" xfId="0" applyFont="1" applyFill="1" applyBorder="1" applyAlignment="1">
      <alignment vertical="center"/>
    </xf>
    <xf numFmtId="49" fontId="31" fillId="12" borderId="17" xfId="0" applyFont="1" applyFill="1" applyBorder="1" applyAlignment="1">
      <alignment vertical="center"/>
    </xf>
    <xf numFmtId="49" fontId="77" fillId="11" borderId="6" xfId="31" applyNumberFormat="1" applyFill="1" applyBorder="1" applyAlignment="1" applyProtection="1">
      <alignment horizontal="left" vertical="center" wrapText="1"/>
      <protection locked="0"/>
    </xf>
    <xf numFmtId="49" fontId="83" fillId="0" borderId="0" xfId="60" applyNumberFormat="1" applyFont="1" applyAlignment="1">
      <alignment vertical="center" wrapText="1"/>
    </xf>
    <xf numFmtId="0" fontId="83" fillId="0" borderId="0" xfId="60" applyFont="1" applyAlignment="1">
      <alignment vertical="center" wrapText="1"/>
    </xf>
    <xf numFmtId="0" fontId="66" fillId="0" borderId="0" xfId="60" applyFont="1" applyAlignment="1">
      <alignment vertical="center" wrapText="1"/>
    </xf>
    <xf numFmtId="0" fontId="83" fillId="0" borderId="0" xfId="47" applyNumberFormat="1" applyFont="1" applyBorder="1" applyAlignment="1">
      <alignment vertical="center"/>
    </xf>
    <xf numFmtId="0" fontId="43" fillId="0" borderId="0" xfId="47" applyNumberFormat="1" applyBorder="1" applyAlignment="1">
      <alignment vertical="center"/>
    </xf>
    <xf numFmtId="0" fontId="5" fillId="0" borderId="6" xfId="49" applyFont="1" applyBorder="1" applyAlignment="1">
      <alignment horizontal="center" vertical="center" wrapText="1"/>
    </xf>
    <xf numFmtId="49" fontId="84" fillId="6" borderId="0" xfId="37" applyNumberFormat="1" applyFont="1" applyFill="1" applyBorder="1">
      <alignment horizontal="center" vertical="center" wrapText="1"/>
    </xf>
    <xf numFmtId="0" fontId="84" fillId="0" borderId="0" xfId="49" applyFont="1" applyAlignment="1">
      <alignment horizontal="center" vertical="center" wrapText="1"/>
    </xf>
    <xf numFmtId="0" fontId="84" fillId="0" borderId="0" xfId="59" applyFont="1" applyAlignment="1">
      <alignment horizontal="center" vertical="center" wrapText="1"/>
    </xf>
    <xf numFmtId="0" fontId="84" fillId="0" borderId="0" xfId="47" applyNumberFormat="1" applyFont="1" applyBorder="1" applyAlignment="1">
      <alignment horizontal="center" vertical="center"/>
    </xf>
    <xf numFmtId="0" fontId="5" fillId="0" borderId="6" xfId="60" applyFont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 indent="1"/>
    </xf>
    <xf numFmtId="0" fontId="5" fillId="0" borderId="6" xfId="60" applyFont="1" applyBorder="1" applyAlignment="1">
      <alignment vertical="center" wrapText="1"/>
    </xf>
    <xf numFmtId="0" fontId="85" fillId="0" borderId="0" xfId="47" applyNumberFormat="1" applyFont="1" applyBorder="1" applyAlignment="1">
      <alignment vertical="center"/>
    </xf>
    <xf numFmtId="0" fontId="5" fillId="0" borderId="6" xfId="49" applyFont="1" applyBorder="1" applyAlignment="1">
      <alignment horizontal="left" vertical="center" wrapText="1" indent="3"/>
    </xf>
    <xf numFmtId="0" fontId="5" fillId="0" borderId="6" xfId="49" applyFont="1" applyBorder="1" applyAlignment="1">
      <alignment horizontal="left" vertical="center" wrapText="1" indent="4"/>
    </xf>
    <xf numFmtId="49" fontId="5" fillId="12" borderId="15" xfId="60" applyNumberFormat="1" applyFont="1" applyFill="1" applyBorder="1" applyAlignment="1">
      <alignment horizontal="center" vertical="center" wrapText="1"/>
    </xf>
    <xf numFmtId="0" fontId="5" fillId="12" borderId="7" xfId="59" applyFont="1" applyFill="1" applyBorder="1" applyAlignment="1">
      <alignment horizontal="left" vertical="center" wrapText="1"/>
    </xf>
    <xf numFmtId="49" fontId="5" fillId="12" borderId="17" xfId="60" applyNumberFormat="1" applyFont="1" applyFill="1" applyBorder="1" applyAlignment="1">
      <alignment vertical="center" wrapText="1"/>
    </xf>
    <xf numFmtId="49" fontId="5" fillId="0" borderId="0" xfId="60" applyNumberFormat="1" applyFont="1" applyAlignment="1">
      <alignment horizontal="center" vertical="center" wrapText="1"/>
    </xf>
    <xf numFmtId="49" fontId="5" fillId="0" borderId="0" xfId="60" applyNumberFormat="1" applyFont="1" applyAlignment="1">
      <alignment vertical="center" wrapText="1"/>
    </xf>
    <xf numFmtId="49" fontId="10" fillId="0" borderId="0" xfId="46" applyFont="1" applyBorder="1">
      <alignment vertical="top"/>
    </xf>
    <xf numFmtId="49" fontId="5" fillId="0" borderId="0" xfId="46" applyBorder="1">
      <alignment vertical="top"/>
    </xf>
    <xf numFmtId="49" fontId="38" fillId="0" borderId="0" xfId="46" applyFont="1" applyBorder="1" applyAlignment="1">
      <alignment horizontal="center" vertical="center"/>
    </xf>
    <xf numFmtId="0" fontId="5" fillId="6" borderId="0" xfId="46" applyNumberFormat="1" applyFill="1" applyBorder="1" applyAlignment="1"/>
    <xf numFmtId="0" fontId="34" fillId="6" borderId="0" xfId="46" applyNumberFormat="1" applyFont="1" applyFill="1" applyBorder="1" applyAlignment="1">
      <alignment horizontal="center" vertical="center" wrapText="1"/>
    </xf>
    <xf numFmtId="0" fontId="10" fillId="6" borderId="0" xfId="46" applyNumberFormat="1" applyFont="1" applyFill="1" applyBorder="1" applyAlignment="1"/>
    <xf numFmtId="49" fontId="5" fillId="0" borderId="6" xfId="50" applyBorder="1" applyAlignment="1">
      <alignment horizontal="center" vertical="center" wrapText="1"/>
    </xf>
    <xf numFmtId="49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77" fillId="11" borderId="6" xfId="34" applyNumberFormat="1" applyFill="1" applyBorder="1" applyAlignment="1" applyProtection="1">
      <alignment horizontal="left" vertical="center" wrapText="1"/>
      <protection locked="0"/>
    </xf>
    <xf numFmtId="0" fontId="5" fillId="12" borderId="15" xfId="60" applyFont="1" applyFill="1" applyBorder="1" applyAlignment="1">
      <alignment vertical="center" wrapText="1"/>
    </xf>
    <xf numFmtId="49" fontId="55" fillId="12" borderId="7" xfId="46" applyFont="1" applyFill="1" applyBorder="1" applyAlignment="1">
      <alignment horizontal="left" vertical="center"/>
    </xf>
    <xf numFmtId="49" fontId="29" fillId="12" borderId="7" xfId="46" applyFont="1" applyFill="1" applyBorder="1" applyAlignment="1">
      <alignment horizontal="center" vertical="top"/>
    </xf>
    <xf numFmtId="49" fontId="29" fillId="12" borderId="17" xfId="46" applyFont="1" applyFill="1" applyBorder="1" applyAlignment="1">
      <alignment horizontal="center" vertical="top"/>
    </xf>
    <xf numFmtId="0" fontId="5" fillId="6" borderId="24" xfId="53" applyFont="1" applyFill="1" applyBorder="1" applyAlignment="1">
      <alignment horizontal="center" vertical="center"/>
    </xf>
    <xf numFmtId="49" fontId="5" fillId="0" borderId="24" xfId="53" applyNumberFormat="1" applyFont="1" applyBorder="1" applyAlignment="1">
      <alignment horizontal="left" vertical="center" wrapText="1"/>
    </xf>
    <xf numFmtId="49" fontId="7" fillId="12" borderId="15" xfId="46" applyFont="1" applyFill="1" applyBorder="1" applyAlignment="1">
      <alignment horizontal="center" vertical="center"/>
    </xf>
    <xf numFmtId="49" fontId="55" fillId="12" borderId="17" xfId="46" applyFont="1" applyFill="1" applyBorder="1" applyAlignment="1">
      <alignment horizontal="left" vertical="center"/>
    </xf>
    <xf numFmtId="49" fontId="8" fillId="0" borderId="0" xfId="46" applyFont="1" applyBorder="1" applyAlignment="1">
      <alignment horizontal="right" vertical="top"/>
    </xf>
    <xf numFmtId="49" fontId="8" fillId="0" borderId="0" xfId="46" applyFont="1">
      <alignment vertical="top"/>
    </xf>
    <xf numFmtId="0" fontId="5" fillId="0" borderId="6" xfId="47" applyNumberFormat="1" applyFont="1" applyBorder="1" applyAlignment="1">
      <alignment horizontal="center" vertical="center"/>
    </xf>
    <xf numFmtId="49" fontId="5" fillId="0" borderId="0" xfId="58" applyNumberFormat="1" applyAlignment="1">
      <alignment horizontal="center" vertical="center" wrapText="1"/>
    </xf>
    <xf numFmtId="0" fontId="7" fillId="9" borderId="25" xfId="59" applyFont="1" applyFill="1" applyBorder="1" applyAlignment="1">
      <alignment horizontal="center" vertical="center" wrapText="1"/>
    </xf>
    <xf numFmtId="0" fontId="5" fillId="0" borderId="17" xfId="59" applyFont="1" applyBorder="1" applyAlignment="1">
      <alignment horizontal="left" vertical="center"/>
    </xf>
    <xf numFmtId="49" fontId="0" fillId="9" borderId="6" xfId="0" applyFill="1" applyBorder="1" applyAlignment="1">
      <alignment horizontal="center" vertical="top" wrapText="1"/>
    </xf>
    <xf numFmtId="49" fontId="0" fillId="0" borderId="6" xfId="0" applyBorder="1" applyAlignment="1">
      <alignment horizontal="left" vertical="top" wrapText="1"/>
    </xf>
    <xf numFmtId="14" fontId="65" fillId="6" borderId="0" xfId="58" applyNumberFormat="1" applyFont="1" applyFill="1" applyAlignment="1">
      <alignment horizontal="center" vertical="center" wrapText="1"/>
    </xf>
    <xf numFmtId="0" fontId="65" fillId="0" borderId="0" xfId="58" applyFont="1" applyAlignment="1">
      <alignment horizontal="left" vertical="center" wrapText="1"/>
    </xf>
    <xf numFmtId="0" fontId="67" fillId="0" borderId="0" xfId="58" applyFont="1" applyAlignment="1">
      <alignment vertical="center" wrapText="1"/>
    </xf>
    <xf numFmtId="0" fontId="65" fillId="6" borderId="0" xfId="58" applyFont="1" applyFill="1" applyAlignment="1">
      <alignment horizontal="center" vertical="center" wrapText="1"/>
    </xf>
    <xf numFmtId="0" fontId="68" fillId="6" borderId="0" xfId="58" applyFont="1" applyFill="1" applyAlignment="1">
      <alignment horizontal="right" vertical="center" wrapText="1" indent="1"/>
    </xf>
    <xf numFmtId="0" fontId="68" fillId="6" borderId="0" xfId="58" applyFont="1" applyFill="1" applyAlignment="1">
      <alignment horizontal="center" vertical="center" wrapText="1"/>
    </xf>
    <xf numFmtId="0" fontId="68" fillId="0" borderId="0" xfId="58" applyFont="1" applyAlignment="1">
      <alignment vertical="center" wrapText="1"/>
    </xf>
    <xf numFmtId="0" fontId="83" fillId="0" borderId="0" xfId="58" applyFont="1" applyAlignment="1">
      <alignment horizontal="center" vertical="center" wrapText="1"/>
    </xf>
    <xf numFmtId="0" fontId="65" fillId="0" borderId="0" xfId="58" applyFont="1" applyAlignment="1">
      <alignment vertical="center" wrapText="1"/>
    </xf>
    <xf numFmtId="0" fontId="68" fillId="6" borderId="0" xfId="58" applyFont="1" applyFill="1" applyAlignment="1">
      <alignment vertical="center" wrapText="1"/>
    </xf>
    <xf numFmtId="0" fontId="69" fillId="6" borderId="0" xfId="58" applyFont="1" applyFill="1" applyAlignment="1">
      <alignment vertical="center" wrapText="1"/>
    </xf>
    <xf numFmtId="0" fontId="64" fillId="6" borderId="0" xfId="58" applyFont="1" applyFill="1" applyAlignment="1">
      <alignment vertical="center" wrapText="1"/>
    </xf>
    <xf numFmtId="0" fontId="64" fillId="6" borderId="0" xfId="58" applyFont="1" applyFill="1" applyAlignment="1">
      <alignment horizontal="center" vertical="center" wrapText="1"/>
    </xf>
    <xf numFmtId="14" fontId="64" fillId="6" borderId="0" xfId="58" applyNumberFormat="1" applyFont="1" applyFill="1" applyAlignment="1">
      <alignment horizontal="center" vertical="center" wrapText="1"/>
    </xf>
    <xf numFmtId="0" fontId="70" fillId="0" borderId="0" xfId="58" applyFont="1" applyAlignment="1">
      <alignment vertical="center" wrapText="1"/>
    </xf>
    <xf numFmtId="0" fontId="70" fillId="0" borderId="0" xfId="58" applyFont="1" applyAlignment="1">
      <alignment horizontal="left" vertical="center" wrapText="1"/>
    </xf>
    <xf numFmtId="0" fontId="71" fillId="0" borderId="0" xfId="58" applyFont="1" applyAlignment="1">
      <alignment vertical="center" wrapText="1"/>
    </xf>
    <xf numFmtId="0" fontId="72" fillId="6" borderId="0" xfId="58" applyFont="1" applyFill="1" applyAlignment="1">
      <alignment vertical="center" wrapText="1"/>
    </xf>
    <xf numFmtId="0" fontId="72" fillId="0" borderId="0" xfId="58" applyFont="1" applyAlignment="1">
      <alignment vertical="center" wrapText="1"/>
    </xf>
    <xf numFmtId="0" fontId="72" fillId="6" borderId="0" xfId="58" applyFont="1" applyFill="1" applyAlignment="1">
      <alignment horizontal="center" vertical="center" wrapText="1"/>
    </xf>
    <xf numFmtId="0" fontId="86" fillId="0" borderId="0" xfId="58" applyFont="1" applyAlignment="1">
      <alignment horizontal="center" vertical="center" wrapText="1"/>
    </xf>
    <xf numFmtId="49" fontId="70" fillId="0" borderId="0" xfId="58" applyNumberFormat="1" applyFont="1" applyAlignment="1">
      <alignment horizontal="left" vertical="center" wrapText="1"/>
    </xf>
    <xf numFmtId="49" fontId="72" fillId="6" borderId="0" xfId="58" applyNumberFormat="1" applyFont="1" applyFill="1" applyAlignment="1">
      <alignment horizontal="center" vertical="center" wrapText="1"/>
    </xf>
    <xf numFmtId="49" fontId="72" fillId="6" borderId="0" xfId="58" applyNumberFormat="1" applyFont="1" applyFill="1" applyAlignment="1">
      <alignment horizontal="right" vertical="center" wrapText="1" indent="1"/>
    </xf>
    <xf numFmtId="14" fontId="70" fillId="6" borderId="0" xfId="58" applyNumberFormat="1" applyFont="1" applyFill="1" applyAlignment="1">
      <alignment horizontal="center" vertical="center" wrapText="1"/>
    </xf>
    <xf numFmtId="0" fontId="70" fillId="6" borderId="0" xfId="58" applyFont="1" applyFill="1" applyAlignment="1">
      <alignment horizontal="center" vertical="center" wrapText="1"/>
    </xf>
    <xf numFmtId="0" fontId="72" fillId="6" borderId="0" xfId="58" applyFont="1" applyFill="1" applyAlignment="1">
      <alignment horizontal="right" vertical="center" wrapText="1" indent="1"/>
    </xf>
    <xf numFmtId="0" fontId="73" fillId="6" borderId="0" xfId="58" applyFont="1" applyFill="1" applyAlignment="1">
      <alignment horizontal="center" vertical="center" wrapText="1"/>
    </xf>
    <xf numFmtId="0" fontId="74" fillId="6" borderId="0" xfId="58" applyFont="1" applyFill="1" applyAlignment="1">
      <alignment vertical="center" wrapText="1"/>
    </xf>
    <xf numFmtId="49" fontId="5" fillId="10" borderId="6" xfId="59" applyNumberFormat="1" applyFont="1" applyFill="1" applyBorder="1" applyAlignment="1">
      <alignment horizontal="left" vertical="center" wrapText="1"/>
    </xf>
    <xf numFmtId="0" fontId="0" fillId="8" borderId="6" xfId="58" applyFont="1" applyFill="1" applyBorder="1" applyAlignment="1">
      <alignment horizontal="left" vertical="center" indent="1"/>
    </xf>
    <xf numFmtId="0" fontId="72" fillId="6" borderId="0" xfId="58" applyFont="1" applyFill="1" applyAlignment="1">
      <alignment horizontal="left" vertical="center" wrapText="1" indent="1"/>
    </xf>
    <xf numFmtId="49" fontId="5" fillId="10" borderId="6" xfId="59" applyNumberFormat="1" applyFont="1" applyFill="1" applyBorder="1" applyAlignment="1">
      <alignment horizontal="left" vertical="center" wrapText="1" indent="1"/>
    </xf>
    <xf numFmtId="0" fontId="5" fillId="11" borderId="6" xfId="58" applyFill="1" applyBorder="1" applyAlignment="1" applyProtection="1">
      <alignment horizontal="left" vertical="center" wrapText="1" indent="1"/>
      <protection locked="0"/>
    </xf>
    <xf numFmtId="14" fontId="68" fillId="0" borderId="0" xfId="59" applyNumberFormat="1" applyFont="1" applyAlignment="1">
      <alignment horizontal="left" vertical="center" wrapText="1" indent="1"/>
    </xf>
    <xf numFmtId="49" fontId="68" fillId="0" borderId="0" xfId="58" applyNumberFormat="1" applyFont="1" applyAlignment="1">
      <alignment horizontal="left" vertical="center" wrapText="1" indent="1"/>
    </xf>
    <xf numFmtId="0" fontId="68" fillId="6" borderId="0" xfId="58" applyFont="1" applyFill="1" applyAlignment="1">
      <alignment horizontal="left" vertical="center" wrapText="1" indent="1"/>
    </xf>
    <xf numFmtId="0" fontId="68" fillId="0" borderId="0" xfId="59" applyFont="1" applyAlignment="1">
      <alignment horizontal="left" vertical="center" wrapText="1" indent="1"/>
    </xf>
    <xf numFmtId="0" fontId="5" fillId="6" borderId="0" xfId="58" applyFill="1" applyAlignment="1">
      <alignment horizontal="left" vertical="center" wrapText="1" indent="1"/>
    </xf>
    <xf numFmtId="49" fontId="5" fillId="8" borderId="6" xfId="58" applyNumberFormat="1" applyFill="1" applyBorder="1" applyAlignment="1">
      <alignment horizontal="left" vertical="center" wrapText="1" indent="1"/>
    </xf>
    <xf numFmtId="49" fontId="5" fillId="0" borderId="6" xfId="58" applyNumberFormat="1" applyBorder="1" applyAlignment="1">
      <alignment horizontal="left" vertical="center" wrapText="1" indent="1"/>
    </xf>
    <xf numFmtId="49" fontId="72" fillId="0" borderId="23" xfId="58" applyNumberFormat="1" applyFont="1" applyBorder="1" applyAlignment="1">
      <alignment horizontal="left" vertical="center" wrapText="1" indent="1"/>
    </xf>
    <xf numFmtId="0" fontId="23" fillId="0" borderId="0" xfId="58" applyFont="1" applyAlignment="1">
      <alignment horizontal="left" vertical="top" wrapText="1" indent="1"/>
    </xf>
    <xf numFmtId="0" fontId="5" fillId="6" borderId="0" xfId="57" applyFont="1" applyFill="1" applyAlignment="1">
      <alignment horizontal="center" vertical="top" wrapText="1"/>
    </xf>
    <xf numFmtId="0" fontId="0" fillId="8" borderId="6" xfId="57" applyFont="1" applyFill="1" applyBorder="1" applyAlignment="1">
      <alignment horizontal="left" vertical="center" wrapText="1"/>
    </xf>
    <xf numFmtId="49" fontId="0" fillId="11" borderId="6" xfId="57" applyNumberFormat="1" applyFont="1" applyFill="1" applyBorder="1" applyAlignment="1" applyProtection="1">
      <alignment horizontal="left" vertical="center" wrapText="1"/>
      <protection locked="0"/>
    </xf>
    <xf numFmtId="49" fontId="0" fillId="11" borderId="6" xfId="59" applyNumberFormat="1" applyFont="1" applyFill="1" applyBorder="1" applyAlignment="1" applyProtection="1">
      <alignment horizontal="left" vertical="center" wrapText="1"/>
      <protection locked="0"/>
    </xf>
    <xf numFmtId="0" fontId="5" fillId="6" borderId="24" xfId="57" applyFont="1" applyFill="1" applyBorder="1" applyAlignment="1">
      <alignment vertical="top" wrapText="1"/>
    </xf>
    <xf numFmtId="0" fontId="43" fillId="0" borderId="0" xfId="43" applyNumberFormat="1">
      <alignment vertical="top"/>
    </xf>
    <xf numFmtId="49" fontId="43" fillId="0" borderId="0" xfId="43">
      <alignment vertical="top"/>
    </xf>
    <xf numFmtId="0" fontId="64" fillId="0" borderId="0" xfId="57" applyFont="1" applyAlignment="1">
      <alignment vertical="center"/>
    </xf>
    <xf numFmtId="0" fontId="64" fillId="0" borderId="0" xfId="36" applyFont="1" applyBorder="1">
      <alignment horizontal="center" vertical="center" wrapText="1"/>
    </xf>
    <xf numFmtId="0" fontId="64" fillId="0" borderId="0" xfId="53" applyFont="1"/>
    <xf numFmtId="49" fontId="55" fillId="15" borderId="36" xfId="0" applyFont="1" applyFill="1" applyBorder="1" applyAlignment="1">
      <alignment horizontal="left" vertical="center"/>
    </xf>
    <xf numFmtId="0" fontId="18" fillId="0" borderId="0" xfId="36" applyFont="1" applyBorder="1" applyAlignment="1">
      <alignment vertical="center" wrapText="1"/>
    </xf>
    <xf numFmtId="0" fontId="64" fillId="0" borderId="0" xfId="36" applyFont="1" applyBorder="1" applyAlignment="1">
      <alignment vertical="center" wrapText="1"/>
    </xf>
    <xf numFmtId="0" fontId="62" fillId="0" borderId="0" xfId="53" applyFont="1"/>
    <xf numFmtId="14" fontId="5" fillId="10" borderId="6" xfId="59" applyNumberFormat="1" applyFont="1" applyFill="1" applyBorder="1" applyAlignment="1">
      <alignment horizontal="center" vertical="center" wrapText="1"/>
    </xf>
    <xf numFmtId="0" fontId="5" fillId="6" borderId="8" xfId="57" applyFont="1" applyFill="1" applyBorder="1" applyAlignment="1">
      <alignment vertical="center" wrapText="1"/>
    </xf>
    <xf numFmtId="0" fontId="36" fillId="0" borderId="6" xfId="60" applyFont="1" applyBorder="1" applyAlignment="1">
      <alignment vertical="center" wrapText="1"/>
    </xf>
    <xf numFmtId="49" fontId="32" fillId="6" borderId="7" xfId="37" applyNumberFormat="1" applyFont="1" applyFill="1" applyBorder="1">
      <alignment horizontal="center" vertical="center" wrapText="1"/>
    </xf>
    <xf numFmtId="0" fontId="38" fillId="12" borderId="15" xfId="60" applyFont="1" applyFill="1" applyBorder="1" applyAlignment="1">
      <alignment horizontal="center" vertical="center" wrapText="1"/>
    </xf>
    <xf numFmtId="0" fontId="5" fillId="12" borderId="7" xfId="60" applyFont="1" applyFill="1" applyBorder="1" applyAlignment="1">
      <alignment horizontal="center" vertical="center" wrapText="1"/>
    </xf>
    <xf numFmtId="14" fontId="5" fillId="12" borderId="7" xfId="59" applyNumberFormat="1" applyFont="1" applyFill="1" applyBorder="1" applyAlignment="1">
      <alignment horizontal="center" vertical="center" wrapText="1"/>
    </xf>
    <xf numFmtId="49" fontId="5" fillId="12" borderId="7" xfId="60" applyNumberFormat="1" applyFont="1" applyFill="1" applyBorder="1" applyAlignment="1">
      <alignment horizontal="center" vertical="center" wrapText="1"/>
    </xf>
    <xf numFmtId="14" fontId="47" fillId="12" borderId="7" xfId="59" applyNumberFormat="1" applyFont="1" applyFill="1" applyBorder="1" applyAlignment="1">
      <alignment horizontal="center" vertical="center" wrapText="1"/>
    </xf>
    <xf numFmtId="49" fontId="77" fillId="12" borderId="7" xfId="31" applyNumberFormat="1" applyFill="1" applyBorder="1" applyAlignment="1" applyProtection="1">
      <alignment horizontal="left" vertical="center" wrapText="1"/>
    </xf>
    <xf numFmtId="49" fontId="0" fillId="12" borderId="17" xfId="60" applyNumberFormat="1" applyFont="1" applyFill="1" applyBorder="1" applyAlignment="1">
      <alignment horizontal="center" vertical="center" wrapText="1"/>
    </xf>
    <xf numFmtId="0" fontId="5" fillId="0" borderId="6" xfId="59" applyFont="1" applyBorder="1" applyAlignment="1">
      <alignment horizontal="left" vertical="center" wrapText="1"/>
    </xf>
    <xf numFmtId="49" fontId="7" fillId="12" borderId="17" xfId="0" applyFont="1" applyFill="1" applyBorder="1" applyAlignment="1">
      <alignment horizontal="center" vertical="center"/>
    </xf>
    <xf numFmtId="0" fontId="83" fillId="0" borderId="0" xfId="60" applyFont="1" applyAlignment="1">
      <alignment horizontal="center" vertical="center" wrapText="1"/>
    </xf>
    <xf numFmtId="14" fontId="5" fillId="8" borderId="6" xfId="59" applyNumberFormat="1" applyFont="1" applyFill="1" applyBorder="1" applyAlignment="1">
      <alignment horizontal="left" vertical="center" wrapText="1"/>
    </xf>
    <xf numFmtId="49" fontId="5" fillId="8" borderId="6" xfId="60" applyNumberFormat="1" applyFont="1" applyFill="1" applyBorder="1" applyAlignment="1">
      <alignment horizontal="left" vertical="center" wrapText="1"/>
    </xf>
    <xf numFmtId="0" fontId="61" fillId="0" borderId="0" xfId="58" applyFont="1" applyAlignment="1">
      <alignment vertical="center" wrapText="1"/>
    </xf>
    <xf numFmtId="0" fontId="61" fillId="0" borderId="0" xfId="58" applyFont="1" applyAlignment="1">
      <alignment horizontal="left" vertical="center" wrapText="1"/>
    </xf>
    <xf numFmtId="0" fontId="75" fillId="0" borderId="0" xfId="58" applyFont="1" applyAlignment="1">
      <alignment vertical="center" wrapText="1"/>
    </xf>
    <xf numFmtId="0" fontId="62" fillId="6" borderId="0" xfId="58" applyFont="1" applyFill="1" applyAlignment="1">
      <alignment vertical="center" wrapText="1"/>
    </xf>
    <xf numFmtId="0" fontId="62" fillId="6" borderId="0" xfId="58" applyFont="1" applyFill="1" applyAlignment="1">
      <alignment horizontal="right" vertical="center" wrapText="1" indent="1"/>
    </xf>
    <xf numFmtId="49" fontId="62" fillId="0" borderId="0" xfId="59" applyNumberFormat="1" applyFont="1" applyAlignment="1">
      <alignment horizontal="left" vertical="center" wrapText="1" indent="1"/>
    </xf>
    <xf numFmtId="0" fontId="62" fillId="0" borderId="0" xfId="58" applyFont="1" applyAlignment="1">
      <alignment vertical="center" wrapText="1"/>
    </xf>
    <xf numFmtId="0" fontId="87" fillId="0" borderId="0" xfId="58" applyFont="1" applyAlignment="1">
      <alignment horizontal="center" vertical="center" wrapText="1"/>
    </xf>
    <xf numFmtId="0" fontId="62" fillId="0" borderId="0" xfId="58" applyFont="1" applyAlignment="1">
      <alignment horizontal="right" vertical="center" wrapText="1" indent="1"/>
    </xf>
    <xf numFmtId="49" fontId="62" fillId="0" borderId="0" xfId="58" applyNumberFormat="1" applyFont="1" applyAlignment="1">
      <alignment horizontal="left" vertical="center" wrapText="1" indent="1"/>
    </xf>
    <xf numFmtId="0" fontId="0" fillId="8" borderId="6" xfId="58" applyFont="1" applyFill="1" applyBorder="1" applyAlignment="1">
      <alignment horizontal="left" vertical="center" wrapText="1" indent="1"/>
    </xf>
    <xf numFmtId="0" fontId="5" fillId="8" borderId="6" xfId="58" applyFill="1" applyBorder="1" applyAlignment="1">
      <alignment horizontal="left" vertical="center" wrapText="1" indent="1"/>
    </xf>
    <xf numFmtId="0" fontId="63" fillId="0" borderId="0" xfId="60" applyFont="1" applyAlignment="1">
      <alignment horizontal="center" vertical="center" wrapText="1"/>
    </xf>
    <xf numFmtId="0" fontId="62" fillId="6" borderId="0" xfId="53" applyFont="1" applyFill="1"/>
    <xf numFmtId="0" fontId="63" fillId="6" borderId="0" xfId="53" applyFont="1" applyFill="1" applyAlignment="1">
      <alignment horizontal="center" vertical="center"/>
    </xf>
    <xf numFmtId="0" fontId="83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85" fillId="0" borderId="0" xfId="0" applyNumberFormat="1" applyFont="1" applyBorder="1" applyAlignment="1">
      <alignment vertical="center"/>
    </xf>
    <xf numFmtId="49" fontId="5" fillId="12" borderId="26" xfId="60" applyNumberFormat="1" applyFont="1" applyFill="1" applyBorder="1" applyAlignment="1">
      <alignment horizontal="center" vertical="center" wrapText="1"/>
    </xf>
    <xf numFmtId="0" fontId="5" fillId="12" borderId="28" xfId="59" applyFont="1" applyFill="1" applyBorder="1" applyAlignment="1">
      <alignment horizontal="left" vertical="center" wrapText="1"/>
    </xf>
    <xf numFmtId="49" fontId="55" fillId="12" borderId="7" xfId="0" applyFont="1" applyFill="1" applyBorder="1" applyAlignment="1">
      <alignment horizontal="left" vertical="center" indent="2"/>
    </xf>
    <xf numFmtId="0" fontId="0" fillId="6" borderId="15" xfId="57" applyFont="1" applyFill="1" applyBorder="1" applyAlignment="1">
      <alignment horizontal="left" vertical="center" wrapText="1" indent="1"/>
    </xf>
    <xf numFmtId="49" fontId="5" fillId="10" borderId="24" xfId="59" applyNumberFormat="1" applyFont="1" applyFill="1" applyBorder="1" applyAlignment="1">
      <alignment horizontal="left" vertical="center" wrapText="1"/>
    </xf>
    <xf numFmtId="0" fontId="0" fillId="12" borderId="17" xfId="57" applyFont="1" applyFill="1" applyBorder="1" applyAlignment="1">
      <alignment vertical="top" wrapText="1"/>
    </xf>
    <xf numFmtId="0" fontId="88" fillId="6" borderId="0" xfId="57" applyFont="1" applyFill="1" applyAlignment="1">
      <alignment vertical="center"/>
    </xf>
    <xf numFmtId="0" fontId="83" fillId="0" borderId="0" xfId="0" applyNumberFormat="1" applyFont="1" applyBorder="1" applyAlignment="1">
      <alignment horizontal="center" vertical="center"/>
    </xf>
    <xf numFmtId="0" fontId="0" fillId="0" borderId="6" xfId="60" applyFont="1" applyBorder="1" applyAlignment="1">
      <alignment vertical="center" wrapText="1"/>
    </xf>
    <xf numFmtId="3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0" applyFont="1" applyBorder="1">
      <alignment vertical="top"/>
    </xf>
    <xf numFmtId="49" fontId="5" fillId="0" borderId="18" xfId="0" applyFont="1" applyBorder="1" applyAlignment="1">
      <alignment vertical="top" wrapText="1"/>
    </xf>
    <xf numFmtId="49" fontId="0" fillId="0" borderId="18" xfId="0" applyBorder="1">
      <alignment vertical="top"/>
    </xf>
    <xf numFmtId="0" fontId="7" fillId="9" borderId="6" xfId="0" applyNumberFormat="1" applyFont="1" applyFill="1" applyBorder="1" applyAlignment="1">
      <alignment horizontal="center" vertical="top"/>
    </xf>
    <xf numFmtId="49" fontId="0" fillId="0" borderId="6" xfId="0" applyBorder="1">
      <alignment vertical="top"/>
    </xf>
    <xf numFmtId="49" fontId="0" fillId="0" borderId="17" xfId="0" applyBorder="1">
      <alignment vertical="top"/>
    </xf>
    <xf numFmtId="49" fontId="0" fillId="0" borderId="38" xfId="0" applyBorder="1" applyAlignment="1">
      <alignment vertical="top" wrapText="1"/>
    </xf>
    <xf numFmtId="49" fontId="5" fillId="0" borderId="0" xfId="44">
      <alignment vertical="top"/>
    </xf>
    <xf numFmtId="49" fontId="38" fillId="0" borderId="0" xfId="44" applyFont="1" applyAlignment="1">
      <alignment horizontal="center" vertical="center" wrapText="1"/>
    </xf>
    <xf numFmtId="0" fontId="5" fillId="11" borderId="6" xfId="59" applyFont="1" applyFill="1" applyBorder="1" applyAlignment="1" applyProtection="1">
      <alignment horizontal="left" vertical="center" wrapText="1"/>
      <protection locked="0"/>
    </xf>
    <xf numFmtId="0" fontId="83" fillId="0" borderId="0" xfId="44" applyNumberFormat="1" applyFont="1">
      <alignment vertical="top"/>
    </xf>
    <xf numFmtId="49" fontId="83" fillId="0" borderId="0" xfId="44" applyFont="1">
      <alignment vertical="top"/>
    </xf>
    <xf numFmtId="49" fontId="64" fillId="0" borderId="0" xfId="0" applyFont="1">
      <alignment vertical="top"/>
    </xf>
    <xf numFmtId="49" fontId="64" fillId="0" borderId="0" xfId="44" applyFont="1">
      <alignment vertical="top"/>
    </xf>
    <xf numFmtId="0" fontId="5" fillId="0" borderId="0" xfId="49" applyFont="1" applyAlignment="1">
      <alignment horizontal="left" vertical="center" wrapText="1" indent="2"/>
    </xf>
    <xf numFmtId="0" fontId="5" fillId="0" borderId="0" xfId="59" applyFont="1" applyAlignment="1">
      <alignment horizontal="left" vertical="center" wrapText="1"/>
    </xf>
    <xf numFmtId="0" fontId="91" fillId="0" borderId="0" xfId="60" applyFont="1" applyAlignment="1">
      <alignment vertical="center"/>
    </xf>
    <xf numFmtId="0" fontId="91" fillId="0" borderId="0" xfId="47" applyNumberFormat="1" applyFont="1" applyBorder="1" applyAlignment="1">
      <alignment vertical="center"/>
    </xf>
    <xf numFmtId="49" fontId="0" fillId="0" borderId="33" xfId="0" applyBorder="1">
      <alignment vertical="top"/>
    </xf>
    <xf numFmtId="0" fontId="7" fillId="9" borderId="6" xfId="0" applyNumberFormat="1" applyFont="1" applyFill="1" applyBorder="1" applyAlignment="1">
      <alignment horizontal="center" vertical="top" wrapText="1"/>
    </xf>
    <xf numFmtId="0" fontId="68" fillId="0" borderId="0" xfId="60" applyFont="1" applyAlignment="1">
      <alignment vertical="center" wrapText="1"/>
    </xf>
    <xf numFmtId="49" fontId="68" fillId="0" borderId="6" xfId="60" applyNumberFormat="1" applyFont="1" applyBorder="1" applyAlignment="1">
      <alignment horizontal="left" vertical="center" wrapText="1"/>
    </xf>
    <xf numFmtId="0" fontId="76" fillId="6" borderId="0" xfId="60" applyFont="1" applyFill="1" applyAlignment="1">
      <alignment horizontal="center" vertical="center" wrapText="1"/>
    </xf>
    <xf numFmtId="0" fontId="0" fillId="0" borderId="0" xfId="60" applyFont="1" applyAlignment="1">
      <alignment vertical="center" wrapText="1"/>
    </xf>
    <xf numFmtId="49" fontId="0" fillId="0" borderId="6" xfId="60" applyNumberFormat="1" applyFont="1" applyBorder="1" applyAlignment="1">
      <alignment vertical="top" wrapText="1"/>
    </xf>
    <xf numFmtId="49" fontId="68" fillId="0" borderId="24" xfId="60" applyNumberFormat="1" applyFont="1" applyBorder="1" applyAlignment="1">
      <alignment horizontal="left" vertical="center" wrapText="1"/>
    </xf>
    <xf numFmtId="49" fontId="7" fillId="12" borderId="22" xfId="0" applyFont="1" applyFill="1" applyBorder="1" applyAlignment="1">
      <alignment horizontal="center" vertical="center"/>
    </xf>
    <xf numFmtId="49" fontId="55" fillId="12" borderId="23" xfId="0" applyFont="1" applyFill="1" applyBorder="1" applyAlignment="1">
      <alignment vertical="center"/>
    </xf>
    <xf numFmtId="49" fontId="0" fillId="11" borderId="6" xfId="57" applyNumberFormat="1" applyFont="1" applyFill="1" applyBorder="1" applyAlignment="1" applyProtection="1">
      <alignment horizontal="left" vertical="center" wrapText="1" indent="1"/>
      <protection locked="0"/>
    </xf>
    <xf numFmtId="49" fontId="55" fillId="12" borderId="7" xfId="47" applyFont="1" applyFill="1" applyBorder="1" applyAlignment="1">
      <alignment horizontal="left" vertical="center" indent="1"/>
    </xf>
    <xf numFmtId="49" fontId="55" fillId="12" borderId="27" xfId="0" applyFont="1" applyFill="1" applyBorder="1" applyAlignment="1">
      <alignment horizontal="left" vertical="center" indent="4"/>
    </xf>
    <xf numFmtId="49" fontId="55" fillId="12" borderId="7" xfId="0" applyFont="1" applyFill="1" applyBorder="1" applyAlignment="1">
      <alignment horizontal="left" vertical="center" indent="3"/>
    </xf>
    <xf numFmtId="0" fontId="14" fillId="0" borderId="0" xfId="52" applyFont="1" applyAlignment="1">
      <alignment wrapText="1"/>
    </xf>
    <xf numFmtId="0" fontId="89" fillId="0" borderId="0" xfId="31" applyFont="1" applyFill="1" applyBorder="1" applyAlignment="1" applyProtection="1">
      <alignment vertical="center" wrapText="1"/>
    </xf>
    <xf numFmtId="0" fontId="39" fillId="6" borderId="0" xfId="45" applyNumberFormat="1" applyFont="1" applyFill="1" applyBorder="1" applyAlignment="1">
      <alignment vertical="center" wrapText="1"/>
    </xf>
    <xf numFmtId="0" fontId="40" fillId="6" borderId="0" xfId="45" applyNumberFormat="1" applyFont="1" applyFill="1" applyBorder="1" applyAlignment="1">
      <alignment vertical="center" wrapText="1"/>
    </xf>
    <xf numFmtId="0" fontId="39" fillId="6" borderId="0" xfId="45" applyNumberFormat="1" applyFont="1" applyFill="1" applyBorder="1" applyAlignment="1">
      <alignment vertical="top" wrapText="1"/>
    </xf>
    <xf numFmtId="49" fontId="61" fillId="0" borderId="0" xfId="58" applyNumberFormat="1" applyFont="1" applyAlignment="1">
      <alignment horizontal="left" vertical="center" wrapText="1"/>
    </xf>
    <xf numFmtId="49" fontId="62" fillId="6" borderId="0" xfId="58" applyNumberFormat="1" applyFont="1" applyFill="1" applyAlignment="1">
      <alignment horizontal="center" vertical="center" wrapText="1"/>
    </xf>
    <xf numFmtId="49" fontId="62" fillId="6" borderId="0" xfId="58" applyNumberFormat="1" applyFont="1" applyFill="1" applyAlignment="1">
      <alignment horizontal="right" vertical="center" wrapText="1" indent="1"/>
    </xf>
    <xf numFmtId="49" fontId="62" fillId="0" borderId="0" xfId="58" applyNumberFormat="1" applyFont="1" applyAlignment="1">
      <alignment horizontal="center" vertical="center" wrapText="1"/>
    </xf>
    <xf numFmtId="0" fontId="62" fillId="6" borderId="0" xfId="58" applyFont="1" applyFill="1" applyAlignment="1">
      <alignment horizontal="center" vertical="center" wrapText="1"/>
    </xf>
    <xf numFmtId="49" fontId="0" fillId="0" borderId="0" xfId="0" applyBorder="1" applyAlignment="1">
      <alignment horizontal="right" vertical="center" wrapText="1" indent="1"/>
    </xf>
    <xf numFmtId="49" fontId="5" fillId="11" borderId="6" xfId="0" applyFont="1" applyFill="1" applyBorder="1" applyAlignment="1" applyProtection="1">
      <alignment horizontal="left" vertical="center" wrapText="1" indent="1"/>
      <protection locked="0"/>
    </xf>
    <xf numFmtId="0" fontId="107" fillId="6" borderId="0" xfId="58" applyFont="1" applyFill="1" applyAlignment="1">
      <alignment horizontal="center" vertical="center" wrapText="1"/>
    </xf>
    <xf numFmtId="0" fontId="107" fillId="0" borderId="0" xfId="58" applyFont="1" applyAlignment="1">
      <alignment horizontal="center" vertical="center" wrapText="1"/>
    </xf>
    <xf numFmtId="0" fontId="83" fillId="0" borderId="0" xfId="60" applyFont="1" applyAlignment="1">
      <alignment vertical="center"/>
    </xf>
    <xf numFmtId="0" fontId="83" fillId="0" borderId="0" xfId="60" applyFont="1" applyAlignment="1">
      <alignment horizontal="left" vertical="center" wrapText="1"/>
    </xf>
    <xf numFmtId="49" fontId="83" fillId="0" borderId="0" xfId="60" applyNumberFormat="1" applyFont="1" applyAlignment="1">
      <alignment horizontal="left" vertical="center" wrapText="1"/>
    </xf>
    <xf numFmtId="49" fontId="83" fillId="0" borderId="0" xfId="0" applyFont="1" applyBorder="1" applyAlignment="1">
      <alignment vertical="center"/>
    </xf>
    <xf numFmtId="49" fontId="0" fillId="0" borderId="0" xfId="0" applyAlignment="1">
      <alignment vertical="center" wrapText="1"/>
    </xf>
    <xf numFmtId="49" fontId="25" fillId="0" borderId="0" xfId="53" applyNumberFormat="1" applyFont="1"/>
    <xf numFmtId="49" fontId="0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0" fontId="5" fillId="10" borderId="6" xfId="59" applyFont="1" applyFill="1" applyBorder="1" applyAlignment="1">
      <alignment horizontal="left" vertical="center" wrapText="1"/>
    </xf>
    <xf numFmtId="0" fontId="0" fillId="0" borderId="6" xfId="49" applyFont="1" applyBorder="1" applyAlignment="1">
      <alignment horizontal="left" vertical="center" wrapText="1" indent="2"/>
    </xf>
    <xf numFmtId="0" fontId="0" fillId="0" borderId="6" xfId="60" applyFont="1" applyBorder="1" applyAlignment="1">
      <alignment horizontal="center" vertical="center" wrapText="1"/>
    </xf>
    <xf numFmtId="0" fontId="5" fillId="13" borderId="48" xfId="53" applyFont="1" applyFill="1" applyBorder="1" applyAlignment="1">
      <alignment horizontal="center" vertical="center"/>
    </xf>
    <xf numFmtId="0" fontId="0" fillId="2" borderId="6" xfId="57" applyFont="1" applyFill="1" applyBorder="1" applyAlignment="1" applyProtection="1">
      <alignment horizontal="right" vertical="center" wrapText="1"/>
      <protection locked="0"/>
    </xf>
    <xf numFmtId="0" fontId="83" fillId="0" borderId="6" xfId="60" applyFont="1" applyBorder="1" applyAlignment="1">
      <alignment vertical="center"/>
    </xf>
    <xf numFmtId="0" fontId="0" fillId="0" borderId="6" xfId="59" applyFont="1" applyBorder="1" applyAlignment="1">
      <alignment horizontal="left" vertical="center"/>
    </xf>
    <xf numFmtId="0" fontId="5" fillId="11" borderId="6" xfId="59" applyFont="1" applyFill="1" applyBorder="1" applyAlignment="1" applyProtection="1">
      <alignment horizontal="left" vertical="center" wrapText="1" indent="1"/>
      <protection locked="0"/>
    </xf>
    <xf numFmtId="49" fontId="0" fillId="0" borderId="6" xfId="57" applyNumberFormat="1" applyFont="1" applyBorder="1" applyAlignment="1">
      <alignment horizontal="left" vertical="center" wrapText="1"/>
    </xf>
    <xf numFmtId="49" fontId="0" fillId="0" borderId="6" xfId="59" applyNumberFormat="1" applyFont="1" applyBorder="1" applyAlignment="1">
      <alignment horizontal="left" vertical="center" wrapText="1"/>
    </xf>
    <xf numFmtId="49" fontId="5" fillId="10" borderId="15" xfId="59" applyNumberFormat="1" applyFont="1" applyFill="1" applyBorder="1" applyAlignment="1">
      <alignment horizontal="left" vertical="center" wrapText="1"/>
    </xf>
    <xf numFmtId="49" fontId="5" fillId="11" borderId="15" xfId="57" applyNumberFormat="1" applyFont="1" applyFill="1" applyBorder="1" applyAlignment="1" applyProtection="1">
      <alignment horizontal="left" vertical="center" wrapText="1"/>
      <protection locked="0"/>
    </xf>
    <xf numFmtId="0" fontId="0" fillId="6" borderId="6" xfId="61" applyFont="1" applyFill="1" applyBorder="1" applyAlignment="1">
      <alignment horizontal="center" vertical="center"/>
    </xf>
    <xf numFmtId="0" fontId="83" fillId="6" borderId="0" xfId="57" applyFont="1" applyFill="1"/>
    <xf numFmtId="0" fontId="83" fillId="6" borderId="0" xfId="57" applyFont="1" applyFill="1" applyAlignment="1">
      <alignment vertical="center" wrapText="1"/>
    </xf>
    <xf numFmtId="0" fontId="83" fillId="0" borderId="0" xfId="58" applyFont="1" applyAlignment="1">
      <alignment vertical="top" wrapText="1"/>
    </xf>
    <xf numFmtId="0" fontId="83" fillId="0" borderId="0" xfId="58" applyFont="1" applyAlignment="1">
      <alignment vertical="center" wrapText="1"/>
    </xf>
    <xf numFmtId="2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22" fontId="5" fillId="0" borderId="0" xfId="53" applyNumberFormat="1" applyFont="1" applyAlignment="1">
      <alignment horizontal="left" vertical="center" wrapText="1"/>
    </xf>
    <xf numFmtId="49" fontId="77" fillId="0" borderId="6" xfId="31" applyNumberFormat="1" applyFill="1" applyBorder="1" applyAlignment="1" applyProtection="1">
      <alignment horizontal="left" vertical="center" wrapText="1"/>
    </xf>
    <xf numFmtId="49" fontId="0" fillId="0" borderId="0" xfId="0" applyNumberFormat="1">
      <alignment vertical="top"/>
    </xf>
    <xf numFmtId="49" fontId="5" fillId="0" borderId="0" xfId="0" applyNumberFormat="1" applyFont="1">
      <alignment vertical="top"/>
    </xf>
    <xf numFmtId="49" fontId="77" fillId="0" borderId="0" xfId="34" applyNumberFormat="1" applyBorder="1" applyAlignment="1" applyProtection="1">
      <alignment vertical="center"/>
    </xf>
    <xf numFmtId="49" fontId="77" fillId="0" borderId="0" xfId="31" applyNumberFormat="1" applyBorder="1" applyAlignment="1" applyProtection="1">
      <alignment vertical="center"/>
    </xf>
    <xf numFmtId="49" fontId="14" fillId="6" borderId="0" xfId="45" applyFont="1" applyFill="1" applyBorder="1" applyAlignment="1">
      <alignment horizontal="left" wrapText="1"/>
    </xf>
    <xf numFmtId="49" fontId="14" fillId="6" borderId="0" xfId="45" applyFont="1" applyFill="1" applyBorder="1" applyAlignment="1">
      <alignment horizontal="justify" vertical="justify" wrapText="1"/>
    </xf>
    <xf numFmtId="0" fontId="18" fillId="0" borderId="0" xfId="23" applyFill="1" applyBorder="1" applyAlignment="1">
      <alignment horizontal="left" vertical="top" wrapText="1"/>
    </xf>
    <xf numFmtId="0" fontId="18" fillId="0" borderId="0" xfId="23" applyFill="1" applyBorder="1" applyAlignment="1">
      <alignment horizontal="right" vertical="top" wrapText="1" indent="1"/>
    </xf>
    <xf numFmtId="49" fontId="29" fillId="0" borderId="0" xfId="33" applyNumberFormat="1" applyFont="1" applyFill="1" applyBorder="1" applyAlignment="1" applyProtection="1">
      <alignment horizontal="left" vertical="top" wrapText="1"/>
    </xf>
    <xf numFmtId="49" fontId="18" fillId="0" borderId="0" xfId="16" applyNumberFormat="1" applyBorder="1" applyAlignment="1" applyProtection="1">
      <alignment horizontal="left" vertical="center" wrapText="1" indent="1"/>
    </xf>
    <xf numFmtId="49" fontId="29" fillId="0" borderId="0" xfId="33" applyNumberFormat="1" applyFont="1" applyFill="1" applyBorder="1" applyAlignment="1" applyProtection="1">
      <alignment horizontal="left"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8" fillId="14" borderId="29" xfId="29" applyNumberFormat="1" applyFont="1" applyFill="1" applyBorder="1" applyAlignment="1">
      <alignment horizontal="center" vertical="center" wrapText="1"/>
    </xf>
    <xf numFmtId="0" fontId="18" fillId="14" borderId="30" xfId="29" applyNumberFormat="1" applyFont="1" applyFill="1" applyBorder="1" applyAlignment="1">
      <alignment horizontal="center" vertical="center" wrapText="1"/>
    </xf>
    <xf numFmtId="0" fontId="18" fillId="14" borderId="31" xfId="29" applyNumberFormat="1" applyFont="1" applyFill="1" applyBorder="1" applyAlignment="1">
      <alignment horizontal="center" vertical="center" wrapText="1"/>
    </xf>
    <xf numFmtId="0" fontId="14" fillId="6" borderId="0" xfId="45" applyNumberFormat="1" applyFont="1" applyFill="1" applyBorder="1" applyAlignment="1">
      <alignment horizontal="justify" vertical="top" wrapText="1"/>
    </xf>
    <xf numFmtId="49" fontId="14" fillId="6" borderId="32" xfId="45" applyFont="1" applyFill="1" applyBorder="1" applyAlignment="1">
      <alignment vertical="center" wrapText="1"/>
    </xf>
    <xf numFmtId="49" fontId="14" fillId="6" borderId="0" xfId="45" applyFont="1" applyFill="1" applyBorder="1" applyAlignment="1">
      <alignment vertical="center" wrapText="1"/>
    </xf>
    <xf numFmtId="49" fontId="14" fillId="6" borderId="32" xfId="45" applyFont="1" applyFill="1" applyBorder="1" applyAlignment="1">
      <alignment horizontal="left" vertical="center" wrapText="1"/>
    </xf>
    <xf numFmtId="49" fontId="14" fillId="6" borderId="0" xfId="45" applyFont="1" applyFill="1" applyBorder="1" applyAlignment="1">
      <alignment horizontal="left" vertical="center" wrapText="1"/>
    </xf>
    <xf numFmtId="49" fontId="14" fillId="6" borderId="0" xfId="45" applyFont="1" applyFill="1" applyBorder="1" applyAlignment="1">
      <alignment horizontal="left" vertical="top" wrapText="1" indent="1"/>
    </xf>
    <xf numFmtId="49" fontId="0" fillId="0" borderId="0" xfId="0" applyBorder="1">
      <alignment vertical="top"/>
    </xf>
    <xf numFmtId="0" fontId="14" fillId="6" borderId="0" xfId="45" applyNumberFormat="1" applyFont="1" applyFill="1" applyBorder="1" applyAlignment="1">
      <alignment horizontal="justify" vertical="center" wrapText="1"/>
    </xf>
    <xf numFmtId="0" fontId="18" fillId="0" borderId="37" xfId="63" applyFont="1" applyBorder="1" applyAlignment="1">
      <alignment horizontal="left" vertical="center" wrapText="1" indent="1"/>
    </xf>
    <xf numFmtId="0" fontId="18" fillId="0" borderId="7" xfId="57" applyFont="1" applyBorder="1" applyAlignment="1">
      <alignment horizontal="left" vertical="center" indent="1"/>
    </xf>
    <xf numFmtId="49" fontId="83" fillId="6" borderId="0" xfId="57" applyNumberFormat="1" applyFont="1" applyFill="1" applyAlignment="1">
      <alignment horizontal="center" vertical="center" wrapText="1"/>
    </xf>
    <xf numFmtId="0" fontId="8" fillId="0" borderId="0" xfId="58" applyFont="1" applyAlignment="1">
      <alignment horizontal="right" vertical="top" wrapText="1"/>
    </xf>
    <xf numFmtId="0" fontId="8" fillId="0" borderId="0" xfId="58" applyFont="1" applyAlignment="1">
      <alignment horizontal="left" vertical="top" wrapText="1"/>
    </xf>
    <xf numFmtId="49" fontId="0" fillId="6" borderId="6" xfId="61" applyNumberFormat="1" applyFont="1" applyFill="1" applyBorder="1" applyAlignment="1">
      <alignment horizontal="center" vertical="center" wrapText="1"/>
    </xf>
    <xf numFmtId="49" fontId="5" fillId="6" borderId="6" xfId="61" applyNumberFormat="1" applyFont="1" applyFill="1" applyBorder="1" applyAlignment="1">
      <alignment horizontal="center" vertical="center" wrapText="1"/>
    </xf>
    <xf numFmtId="0" fontId="0" fillId="6" borderId="24" xfId="57" applyFont="1" applyFill="1" applyBorder="1" applyAlignment="1">
      <alignment horizontal="left" vertical="top" wrapText="1"/>
    </xf>
    <xf numFmtId="0" fontId="0" fillId="6" borderId="18" xfId="57" applyFont="1" applyFill="1" applyBorder="1" applyAlignment="1">
      <alignment horizontal="left" vertical="top" wrapText="1"/>
    </xf>
    <xf numFmtId="0" fontId="60" fillId="0" borderId="0" xfId="57" applyFont="1" applyAlignment="1">
      <alignment horizontal="center" vertical="center"/>
    </xf>
    <xf numFmtId="0" fontId="90" fillId="6" borderId="0" xfId="57" applyFont="1" applyFill="1" applyAlignment="1">
      <alignment horizontal="left" vertical="center" wrapText="1"/>
    </xf>
    <xf numFmtId="0" fontId="0" fillId="6" borderId="6" xfId="57" applyFont="1" applyFill="1" applyBorder="1" applyAlignment="1">
      <alignment horizontal="center" vertical="center" wrapText="1"/>
    </xf>
    <xf numFmtId="0" fontId="5" fillId="6" borderId="6" xfId="57" applyFont="1" applyFill="1" applyBorder="1" applyAlignment="1">
      <alignment horizontal="center" vertical="center" wrapText="1"/>
    </xf>
    <xf numFmtId="0" fontId="5" fillId="6" borderId="8" xfId="57" applyFont="1" applyFill="1" applyBorder="1" applyAlignment="1">
      <alignment horizontal="center" vertical="center" wrapText="1"/>
    </xf>
    <xf numFmtId="0" fontId="83" fillId="6" borderId="0" xfId="57" applyFont="1" applyFill="1" applyAlignment="1">
      <alignment horizontal="center" vertical="center" wrapText="1"/>
    </xf>
    <xf numFmtId="0" fontId="0" fillId="0" borderId="24" xfId="60" applyFont="1" applyBorder="1" applyAlignment="1">
      <alignment horizontal="left" vertical="top" wrapText="1"/>
    </xf>
    <xf numFmtId="0" fontId="0" fillId="0" borderId="18" xfId="60" applyFont="1" applyBorder="1" applyAlignment="1">
      <alignment horizontal="left" vertical="top" wrapText="1"/>
    </xf>
    <xf numFmtId="0" fontId="18" fillId="0" borderId="17" xfId="36" applyFont="1" applyBorder="1" applyAlignment="1">
      <alignment horizontal="left" vertical="center" wrapText="1" indent="1"/>
    </xf>
    <xf numFmtId="0" fontId="18" fillId="0" borderId="6" xfId="36" applyFont="1" applyBorder="1" applyAlignment="1">
      <alignment horizontal="left" vertical="center" wrapText="1" indent="1"/>
    </xf>
    <xf numFmtId="0" fontId="18" fillId="0" borderId="15" xfId="36" applyFont="1" applyBorder="1" applyAlignment="1">
      <alignment horizontal="left" vertical="center" wrapText="1" indent="1"/>
    </xf>
    <xf numFmtId="0" fontId="0" fillId="0" borderId="6" xfId="37" applyFont="1" applyBorder="1">
      <alignment horizontal="center" vertical="center" wrapText="1"/>
    </xf>
    <xf numFmtId="0" fontId="0" fillId="0" borderId="6" xfId="60" applyFont="1" applyBorder="1" applyAlignment="1">
      <alignment horizontal="center" vertical="center" wrapText="1"/>
    </xf>
    <xf numFmtId="0" fontId="0" fillId="0" borderId="24" xfId="60" applyFont="1" applyBorder="1" applyAlignment="1">
      <alignment horizontal="center" vertical="center" wrapText="1"/>
    </xf>
    <xf numFmtId="0" fontId="5" fillId="0" borderId="6" xfId="60" applyFont="1" applyBorder="1" applyAlignment="1">
      <alignment horizontal="center" vertical="center" wrapText="1"/>
    </xf>
    <xf numFmtId="0" fontId="0" fillId="0" borderId="18" xfId="60" applyFont="1" applyBorder="1" applyAlignment="1">
      <alignment horizontal="center" vertical="center" wrapText="1"/>
    </xf>
    <xf numFmtId="0" fontId="0" fillId="0" borderId="28" xfId="60" applyFont="1" applyBorder="1" applyAlignment="1">
      <alignment horizontal="center" vertical="center" wrapText="1"/>
    </xf>
    <xf numFmtId="0" fontId="0" fillId="0" borderId="33" xfId="60" applyFont="1" applyBorder="1" applyAlignment="1">
      <alignment horizontal="center" vertical="center" wrapText="1"/>
    </xf>
    <xf numFmtId="0" fontId="0" fillId="0" borderId="26" xfId="60" applyFont="1" applyBorder="1" applyAlignment="1">
      <alignment horizontal="center" vertical="center" wrapText="1"/>
    </xf>
    <xf numFmtId="0" fontId="0" fillId="0" borderId="22" xfId="60" applyFont="1" applyBorder="1" applyAlignment="1">
      <alignment horizontal="center" vertical="center" wrapText="1"/>
    </xf>
    <xf numFmtId="0" fontId="0" fillId="0" borderId="15" xfId="60" applyFont="1" applyBorder="1" applyAlignment="1">
      <alignment horizontal="center" vertical="center" wrapText="1"/>
    </xf>
    <xf numFmtId="0" fontId="8" fillId="0" borderId="0" xfId="60" applyFont="1" applyAlignment="1">
      <alignment horizontal="left" vertical="top" wrapText="1"/>
    </xf>
    <xf numFmtId="0" fontId="38" fillId="6" borderId="8" xfId="60" applyFont="1" applyFill="1" applyBorder="1" applyAlignment="1">
      <alignment horizontal="center" vertical="top" wrapText="1"/>
    </xf>
    <xf numFmtId="0" fontId="5" fillId="6" borderId="6" xfId="60" applyFont="1" applyFill="1" applyBorder="1" applyAlignment="1">
      <alignment horizontal="center" vertical="center" wrapText="1"/>
    </xf>
    <xf numFmtId="0" fontId="5" fillId="8" borderId="6" xfId="59" applyFont="1" applyFill="1" applyBorder="1" applyAlignment="1">
      <alignment horizontal="left" vertical="center" wrapText="1"/>
    </xf>
    <xf numFmtId="0" fontId="0" fillId="0" borderId="16" xfId="60" applyFont="1" applyBorder="1" applyAlignment="1">
      <alignment horizontal="left" vertical="top" wrapText="1"/>
    </xf>
    <xf numFmtId="0" fontId="0" fillId="6" borderId="6" xfId="60" applyFont="1" applyFill="1" applyBorder="1" applyAlignment="1">
      <alignment horizontal="center" vertical="center" wrapText="1"/>
    </xf>
    <xf numFmtId="0" fontId="5" fillId="0" borderId="0" xfId="60" applyFont="1" applyAlignment="1">
      <alignment horizontal="left" vertical="top" wrapText="1"/>
    </xf>
    <xf numFmtId="0" fontId="18" fillId="0" borderId="17" xfId="63" applyFont="1" applyBorder="1" applyAlignment="1">
      <alignment horizontal="left" vertical="center" wrapText="1" indent="1"/>
    </xf>
    <xf numFmtId="0" fontId="18" fillId="0" borderId="6" xfId="63" applyFont="1" applyBorder="1" applyAlignment="1">
      <alignment horizontal="left" vertical="center" wrapText="1" indent="1"/>
    </xf>
    <xf numFmtId="0" fontId="18" fillId="0" borderId="15" xfId="63" applyFont="1" applyBorder="1" applyAlignment="1">
      <alignment horizontal="left" vertical="center" wrapText="1" indent="1"/>
    </xf>
    <xf numFmtId="0" fontId="5" fillId="0" borderId="6" xfId="47" applyNumberFormat="1" applyFont="1" applyBorder="1" applyAlignment="1">
      <alignment horizontal="center" vertical="center"/>
    </xf>
    <xf numFmtId="0" fontId="83" fillId="0" borderId="0" xfId="0" applyNumberFormat="1" applyFont="1" applyBorder="1" applyAlignment="1">
      <alignment horizontal="center" vertical="center"/>
    </xf>
    <xf numFmtId="0" fontId="38" fillId="0" borderId="0" xfId="0" applyNumberFormat="1" applyFont="1" applyBorder="1" applyAlignment="1">
      <alignment horizontal="center" vertical="top" wrapText="1"/>
    </xf>
    <xf numFmtId="0" fontId="83" fillId="0" borderId="0" xfId="0" applyNumberFormat="1" applyFont="1" applyBorder="1" applyAlignment="1">
      <alignment horizontal="center" vertical="top" wrapText="1"/>
    </xf>
    <xf numFmtId="0" fontId="0" fillId="0" borderId="6" xfId="60" applyFont="1" applyBorder="1" applyAlignment="1">
      <alignment horizontal="left" vertical="top" wrapText="1"/>
    </xf>
    <xf numFmtId="0" fontId="5" fillId="0" borderId="24" xfId="60" applyFont="1" applyBorder="1" applyAlignment="1">
      <alignment horizontal="left" vertical="top" wrapText="1"/>
    </xf>
    <xf numFmtId="0" fontId="5" fillId="0" borderId="18" xfId="60" applyFont="1" applyBorder="1" applyAlignment="1">
      <alignment horizontal="left" vertical="top" wrapText="1"/>
    </xf>
    <xf numFmtId="49" fontId="0" fillId="0" borderId="0" xfId="46" applyFont="1" applyBorder="1" applyAlignment="1">
      <alignment horizontal="left" vertical="top" wrapText="1"/>
    </xf>
    <xf numFmtId="49" fontId="5" fillId="0" borderId="0" xfId="46" applyBorder="1" applyAlignment="1">
      <alignment horizontal="left" vertical="top" wrapText="1"/>
    </xf>
    <xf numFmtId="0" fontId="5" fillId="6" borderId="6" xfId="50" applyNumberFormat="1" applyFill="1" applyBorder="1" applyAlignment="1">
      <alignment horizontal="center" vertical="center" wrapText="1"/>
    </xf>
    <xf numFmtId="49" fontId="0" fillId="0" borderId="0" xfId="46" applyFont="1" applyAlignment="1">
      <alignment horizontal="left" vertical="top" wrapText="1"/>
    </xf>
    <xf numFmtId="49" fontId="5" fillId="0" borderId="0" xfId="46" applyAlignment="1">
      <alignment horizontal="left" vertical="top" wrapText="1"/>
    </xf>
    <xf numFmtId="0" fontId="18" fillId="0" borderId="7" xfId="63" applyFont="1" applyBorder="1" applyAlignment="1">
      <alignment horizontal="left" vertical="center" indent="1"/>
    </xf>
    <xf numFmtId="0" fontId="7" fillId="9" borderId="6" xfId="0" applyNumberFormat="1" applyFont="1" applyFill="1" applyBorder="1" applyAlignment="1">
      <alignment horizontal="center" vertical="center" wrapText="1"/>
    </xf>
    <xf numFmtId="0" fontId="5" fillId="6" borderId="0" xfId="57" applyFont="1" applyFill="1" applyAlignment="1">
      <alignment horizontal="center" vertical="center" wrapText="1"/>
    </xf>
    <xf numFmtId="0" fontId="38" fillId="6" borderId="8" xfId="60" applyFont="1" applyFill="1" applyBorder="1" applyAlignment="1">
      <alignment horizontal="center" vertical="center" wrapText="1"/>
    </xf>
    <xf numFmtId="0" fontId="5" fillId="10" borderId="6" xfId="59" applyFont="1" applyFill="1" applyBorder="1" applyAlignment="1">
      <alignment horizontal="left" vertical="center" wrapText="1" indent="1"/>
    </xf>
    <xf numFmtId="0" fontId="5" fillId="11" borderId="24" xfId="59" applyFont="1" applyFill="1" applyBorder="1" applyAlignment="1" applyProtection="1">
      <alignment horizontal="left" vertical="center" wrapText="1"/>
      <protection locked="0"/>
    </xf>
    <xf numFmtId="0" fontId="5" fillId="11" borderId="16" xfId="59" applyFont="1" applyFill="1" applyBorder="1" applyAlignment="1" applyProtection="1">
      <alignment horizontal="left" vertical="center" wrapText="1"/>
      <protection locked="0"/>
    </xf>
    <xf numFmtId="0" fontId="5" fillId="11" borderId="18" xfId="59" applyFont="1" applyFill="1" applyBorder="1" applyAlignment="1" applyProtection="1">
      <alignment horizontal="left" vertical="center" wrapText="1"/>
      <protection locked="0"/>
    </xf>
    <xf numFmtId="0" fontId="5" fillId="11" borderId="24" xfId="59" applyFont="1" applyFill="1" applyBorder="1" applyAlignment="1" applyProtection="1">
      <alignment horizontal="center" vertical="center" wrapText="1"/>
      <protection locked="0"/>
    </xf>
    <xf numFmtId="0" fontId="5" fillId="11" borderId="16" xfId="59" applyFont="1" applyFill="1" applyBorder="1" applyAlignment="1" applyProtection="1">
      <alignment horizontal="center" vertical="center" wrapText="1"/>
      <protection locked="0"/>
    </xf>
    <xf numFmtId="0" fontId="5" fillId="11" borderId="18" xfId="59" applyFont="1" applyFill="1" applyBorder="1" applyAlignment="1" applyProtection="1">
      <alignment horizontal="center" vertical="center" wrapText="1"/>
      <protection locked="0"/>
    </xf>
    <xf numFmtId="49" fontId="5" fillId="8" borderId="6" xfId="60" applyNumberFormat="1" applyFont="1" applyFill="1" applyBorder="1" applyAlignment="1">
      <alignment horizontal="center" vertical="center" wrapText="1"/>
    </xf>
    <xf numFmtId="14" fontId="47" fillId="10" borderId="6" xfId="59" applyNumberFormat="1" applyFont="1" applyFill="1" applyBorder="1" applyAlignment="1">
      <alignment horizontal="center" vertical="center" wrapText="1"/>
    </xf>
    <xf numFmtId="49" fontId="5" fillId="0" borderId="6" xfId="60" applyNumberFormat="1" applyFont="1" applyBorder="1" applyAlignment="1">
      <alignment horizontal="center" vertical="center" wrapText="1"/>
    </xf>
    <xf numFmtId="14" fontId="5" fillId="10" borderId="6" xfId="59" applyNumberFormat="1" applyFont="1" applyFill="1" applyBorder="1" applyAlignment="1">
      <alignment horizontal="center" vertical="center" wrapText="1"/>
    </xf>
    <xf numFmtId="3" fontId="5" fillId="0" borderId="15" xfId="60" applyNumberFormat="1" applyFont="1" applyBorder="1" applyAlignment="1">
      <alignment horizontal="center" vertical="center" wrapText="1"/>
    </xf>
    <xf numFmtId="3" fontId="5" fillId="0" borderId="6" xfId="60" applyNumberFormat="1" applyFont="1" applyBorder="1" applyAlignment="1">
      <alignment horizontal="center" vertical="center" wrapText="1"/>
    </xf>
    <xf numFmtId="0" fontId="5" fillId="6" borderId="17" xfId="60" applyFont="1" applyFill="1" applyBorder="1" applyAlignment="1">
      <alignment horizontal="center" vertical="center" wrapText="1"/>
    </xf>
    <xf numFmtId="49" fontId="55" fillId="15" borderId="23" xfId="0" applyFont="1" applyFill="1" applyBorder="1" applyAlignment="1">
      <alignment horizontal="left" vertical="center"/>
    </xf>
    <xf numFmtId="49" fontId="55" fillId="15" borderId="33" xfId="0" applyFont="1" applyFill="1" applyBorder="1" applyAlignment="1">
      <alignment horizontal="left" vertical="center"/>
    </xf>
    <xf numFmtId="0" fontId="38" fillId="0" borderId="24" xfId="60" applyFont="1" applyBorder="1" applyAlignment="1">
      <alignment horizontal="center" vertical="center" wrapText="1"/>
    </xf>
    <xf numFmtId="0" fontId="38" fillId="0" borderId="16" xfId="60" applyFont="1" applyBorder="1" applyAlignment="1">
      <alignment horizontal="center" vertical="center" wrapText="1"/>
    </xf>
    <xf numFmtId="49" fontId="31" fillId="0" borderId="23" xfId="0" applyFont="1" applyBorder="1" applyAlignment="1">
      <alignment horizontal="left" vertical="center"/>
    </xf>
    <xf numFmtId="49" fontId="31" fillId="0" borderId="33" xfId="0" applyFont="1" applyBorder="1" applyAlignment="1">
      <alignment horizontal="left" vertical="center"/>
    </xf>
    <xf numFmtId="49" fontId="0" fillId="0" borderId="24" xfId="60" applyNumberFormat="1" applyFont="1" applyBorder="1" applyAlignment="1">
      <alignment horizontal="center" vertical="center" wrapText="1"/>
    </xf>
    <xf numFmtId="49" fontId="0" fillId="0" borderId="16" xfId="60" applyNumberFormat="1" applyFont="1" applyBorder="1" applyAlignment="1">
      <alignment horizontal="center" vertical="center" wrapText="1"/>
    </xf>
    <xf numFmtId="49" fontId="0" fillId="0" borderId="18" xfId="60" applyNumberFormat="1" applyFont="1" applyBorder="1" applyAlignment="1">
      <alignment horizontal="center" vertical="center" wrapText="1"/>
    </xf>
    <xf numFmtId="49" fontId="5" fillId="2" borderId="24" xfId="6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60" applyNumberFormat="1" applyFont="1" applyFill="1" applyBorder="1" applyAlignment="1" applyProtection="1">
      <alignment horizontal="center" vertical="center" wrapText="1"/>
      <protection locked="0"/>
    </xf>
    <xf numFmtId="0" fontId="5" fillId="11" borderId="6" xfId="59" applyFont="1" applyFill="1" applyBorder="1" applyAlignment="1" applyProtection="1">
      <alignment horizontal="center" vertical="center" wrapText="1"/>
      <protection locked="0"/>
    </xf>
    <xf numFmtId="0" fontId="19" fillId="6" borderId="3" xfId="59" applyFont="1" applyFill="1" applyBorder="1" applyAlignment="1">
      <alignment horizontal="center" vertical="center" wrapText="1"/>
    </xf>
    <xf numFmtId="49" fontId="0" fillId="9" borderId="0" xfId="0" applyFill="1" applyAlignment="1">
      <alignment horizontal="center" vertical="center"/>
    </xf>
  </cellXfs>
  <cellStyles count="109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 xr:uid="{00000000-0005-0000-0000-000021000000}"/>
    <cellStyle name="Currency [0]" xfId="17" xr:uid="{00000000-0005-0000-0000-000022000000}"/>
    <cellStyle name="currency1" xfId="18" xr:uid="{00000000-0005-0000-0000-000023000000}"/>
    <cellStyle name="Currency2" xfId="19" xr:uid="{00000000-0005-0000-0000-000024000000}"/>
    <cellStyle name="currency3" xfId="20" xr:uid="{00000000-0005-0000-0000-000025000000}"/>
    <cellStyle name="currency4" xfId="21" xr:uid="{00000000-0005-0000-0000-000026000000}"/>
    <cellStyle name="Followed Hyperlink" xfId="22" xr:uid="{00000000-0005-0000-0000-000027000000}"/>
    <cellStyle name="Header 3" xfId="23" xr:uid="{00000000-0005-0000-0000-000028000000}"/>
    <cellStyle name="Hyperlink" xfId="24" xr:uid="{00000000-0005-0000-0000-000029000000}"/>
    <cellStyle name="normal" xfId="25" xr:uid="{00000000-0005-0000-0000-00002A000000}"/>
    <cellStyle name="Normal1" xfId="26" xr:uid="{00000000-0005-0000-0000-00002B000000}"/>
    <cellStyle name="Normal2" xfId="27" xr:uid="{00000000-0005-0000-0000-00002C000000}"/>
    <cellStyle name="Percent1" xfId="28" xr:uid="{00000000-0005-0000-0000-00002D000000}"/>
    <cellStyle name="Title 4" xfId="29" xr:uid="{00000000-0005-0000-0000-00002E000000}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 2" xfId="32" xr:uid="{00000000-0005-0000-0000-000039000000}"/>
    <cellStyle name="Гиперссылка 4" xfId="33" xr:uid="{00000000-0005-0000-0000-00003A000000}"/>
    <cellStyle name="Гиперссылка 5" xfId="34" xr:uid="{00000000-0005-0000-0000-00003B000000}"/>
    <cellStyle name="Границы" xfId="35" xr:uid="{00000000-0005-0000-0000-00003C000000}"/>
    <cellStyle name="Денежный" xfId="106" builtinId="4" hidden="1"/>
    <cellStyle name="Денежный [0]" xfId="107" builtinId="7" hidden="1"/>
    <cellStyle name="Заголовок" xfId="36" xr:uid="{00000000-0005-0000-0000-00003F000000}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7" xr:uid="{00000000-0005-0000-0000-000044000000}"/>
    <cellStyle name="Значение" xfId="38" xr:uid="{00000000-0005-0000-0000-000045000000}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/>
    <cellStyle name="Обычный 12 2" xfId="39" xr:uid="{00000000-0005-0000-0000-00004B000000}"/>
    <cellStyle name="Обычный 2" xfId="40" xr:uid="{00000000-0005-0000-0000-00004C000000}"/>
    <cellStyle name="Обычный 2 10 2" xfId="41" xr:uid="{00000000-0005-0000-0000-00004D000000}"/>
    <cellStyle name="Обычный 2 2" xfId="42" xr:uid="{00000000-0005-0000-0000-00004E000000}"/>
    <cellStyle name="Обычный 2 4" xfId="43" xr:uid="{00000000-0005-0000-0000-00004F000000}"/>
    <cellStyle name="Обычный 3" xfId="44" xr:uid="{00000000-0005-0000-0000-000050000000}"/>
    <cellStyle name="Обычный 3 3" xfId="45" xr:uid="{00000000-0005-0000-0000-000051000000}"/>
    <cellStyle name="Обычный 3 4" xfId="46" xr:uid="{00000000-0005-0000-0000-000052000000}"/>
    <cellStyle name="Обычный 5" xfId="47" xr:uid="{00000000-0005-0000-0000-000053000000}"/>
    <cellStyle name="Обычный_INVEST.WARM.PLAN.4.78(v0.1)" xfId="48" xr:uid="{00000000-0005-0000-0000-000054000000}"/>
    <cellStyle name="Обычный_JKH.OPEN.INFO.HVS(v3.5)_цены161210" xfId="49" xr:uid="{00000000-0005-0000-0000-000055000000}"/>
    <cellStyle name="Обычный_JKH.OPEN.INFO.PRICE.VO_v4.0(10.02.11)" xfId="50" xr:uid="{00000000-0005-0000-0000-000056000000}"/>
    <cellStyle name="Обычный_KRU.TARIFF.FACT-0.3" xfId="51" xr:uid="{00000000-0005-0000-0000-000057000000}"/>
    <cellStyle name="Обычный_KRU.TARIFF.TE.FACT(v0.5)_import_02.02 2" xfId="52" xr:uid="{00000000-0005-0000-0000-000058000000}"/>
    <cellStyle name="Обычный_MINENERGO.340.PRIL79(v0.1)" xfId="53" xr:uid="{00000000-0005-0000-0000-000059000000}"/>
    <cellStyle name="Обычный_PREDEL.JKH.2010(v1.3)" xfId="54" xr:uid="{00000000-0005-0000-0000-00005A000000}"/>
    <cellStyle name="Обычный_PRIL1.ELECTR" xfId="55" xr:uid="{00000000-0005-0000-0000-00005B000000}"/>
    <cellStyle name="Обычный_razrabotka_sablonov_po_WKU" xfId="56" xr:uid="{00000000-0005-0000-0000-00005C000000}"/>
    <cellStyle name="Обычный_RESP.INFO" xfId="57" xr:uid="{00000000-0005-0000-0000-00005D000000}"/>
    <cellStyle name="Обычный_SIMPLE_1_massive2" xfId="58" xr:uid="{00000000-0005-0000-0000-00005E000000}"/>
    <cellStyle name="Обычный_ЖКУ_проект3" xfId="59" xr:uid="{00000000-0005-0000-0000-00005F000000}"/>
    <cellStyle name="Обычный_Мониторинг инвестиций" xfId="60" xr:uid="{00000000-0005-0000-0000-000060000000}"/>
    <cellStyle name="Обычный_форма 1 водопровод для орг" xfId="61" xr:uid="{00000000-0005-0000-0000-000061000000}"/>
    <cellStyle name="Обычный_форма 1 водопровод для орг_CALC.KV.4.78(v1.0)" xfId="62" xr:uid="{00000000-0005-0000-0000-000062000000}"/>
    <cellStyle name="Обычный_Шаблон по источникам для Модуля Реестр (2)" xfId="63" xr:uid="{00000000-0005-0000-0000-000063000000}"/>
    <cellStyle name="Плохой" xfId="70" builtinId="27" hidden="1"/>
    <cellStyle name="Пояснение" xfId="78" builtinId="53" hidden="1"/>
    <cellStyle name="Примечание" xfId="77" builtinId="10" hidden="1"/>
    <cellStyle name="Процентный" xfId="108" builtinId="5" hidden="1"/>
    <cellStyle name="Связанная ячейка" xfId="74" builtinId="24" hidden="1"/>
    <cellStyle name="Текст предупреждения" xfId="76" builtinId="11" hidden="1"/>
    <cellStyle name="Финансовый" xfId="104" builtinId="3" hidden="1"/>
    <cellStyle name="Финансовый [0]" xfId="105" builtinId="6" hidden="1"/>
    <cellStyle name="Хороший" xfId="69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2" name="InstrBlock_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>
          <a:extLst>
            <a:ext uri="{FF2B5EF4-FFF2-40B4-BE49-F238E27FC236}">
              <a16:creationId xmlns:a16="http://schemas.microsoft.com/office/drawing/2014/main" id="{00000000-0008-0000-0000-00000C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>
          <a:extLst>
            <a:ext uri="{FF2B5EF4-FFF2-40B4-BE49-F238E27FC236}">
              <a16:creationId xmlns:a16="http://schemas.microsoft.com/office/drawing/2014/main" id="{00000000-0008-0000-0000-00000D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>
          <a:extLst>
            <a:ext uri="{FF2B5EF4-FFF2-40B4-BE49-F238E27FC236}">
              <a16:creationId xmlns:a16="http://schemas.microsoft.com/office/drawing/2014/main" id="{00000000-0008-0000-0000-00000E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339984" name="InstrImg_1" descr="icon1">
          <a:extLst>
            <a:ext uri="{FF2B5EF4-FFF2-40B4-BE49-F238E27FC236}">
              <a16:creationId xmlns:a16="http://schemas.microsoft.com/office/drawing/2014/main" id="{00000000-0008-0000-0000-000010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339985" name="InstrImg_2" descr="icon2">
          <a:extLst>
            <a:ext uri="{FF2B5EF4-FFF2-40B4-BE49-F238E27FC236}">
              <a16:creationId xmlns:a16="http://schemas.microsoft.com/office/drawing/2014/main" id="{00000000-0008-0000-0000-000011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339986" name="InstrImg_3" descr="icon3">
          <a:extLst>
            <a:ext uri="{FF2B5EF4-FFF2-40B4-BE49-F238E27FC236}">
              <a16:creationId xmlns:a16="http://schemas.microsoft.com/office/drawing/2014/main" id="{00000000-0008-0000-0000-000012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339987" name="InstrImg_4" descr="icon4">
          <a:extLst>
            <a:ext uri="{FF2B5EF4-FFF2-40B4-BE49-F238E27FC236}">
              <a16:creationId xmlns:a16="http://schemas.microsoft.com/office/drawing/2014/main" id="{00000000-0008-0000-0000-000013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339988" name="InstrImg_5" descr="icon5">
          <a:extLst>
            <a:ext uri="{FF2B5EF4-FFF2-40B4-BE49-F238E27FC236}">
              <a16:creationId xmlns:a16="http://schemas.microsoft.com/office/drawing/2014/main" id="{00000000-0008-0000-0000-000014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339989" name="InstrImg_6" descr="icon6">
          <a:extLst>
            <a:ext uri="{FF2B5EF4-FFF2-40B4-BE49-F238E27FC236}">
              <a16:creationId xmlns:a16="http://schemas.microsoft.com/office/drawing/2014/main" id="{00000000-0008-0000-0000-000015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>
          <a:extLst>
            <a:ext uri="{FF2B5EF4-FFF2-40B4-BE49-F238E27FC236}">
              <a16:creationId xmlns:a16="http://schemas.microsoft.com/office/drawing/2014/main" id="{00000000-0008-0000-0000-000016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>
          <a:extLst>
            <a:ext uri="{FF2B5EF4-FFF2-40B4-BE49-F238E27FC236}">
              <a16:creationId xmlns:a16="http://schemas.microsoft.com/office/drawing/2014/main" id="{00000000-0008-0000-0000-000017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28575</xdr:rowOff>
    </xdr:from>
    <xdr:to>
      <xdr:col>1</xdr:col>
      <xdr:colOff>447675</xdr:colOff>
      <xdr:row>18</xdr:row>
      <xdr:rowOff>476250</xdr:rowOff>
    </xdr:to>
    <xdr:pic macro="[0]!Instruction.BlockClick">
      <xdr:nvPicPr>
        <xdr:cNvPr id="339992" name="InstrImg_7" descr="icon8.png">
          <a:extLst>
            <a:ext uri="{FF2B5EF4-FFF2-40B4-BE49-F238E27FC236}">
              <a16:creationId xmlns:a16="http://schemas.microsoft.com/office/drawing/2014/main" id="{00000000-0008-0000-0000-000018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>
          <a:extLst>
            <a:ext uri="{FF2B5EF4-FFF2-40B4-BE49-F238E27FC236}">
              <a16:creationId xmlns:a16="http://schemas.microsoft.com/office/drawing/2014/main" id="{00000000-0008-0000-0000-000019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>
          <a:extLst>
            <a:ext uri="{FF2B5EF4-FFF2-40B4-BE49-F238E27FC236}">
              <a16:creationId xmlns:a16="http://schemas.microsoft.com/office/drawing/2014/main" id="{00000000-0008-0000-0000-00001A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>
          <a:extLst>
            <a:ext uri="{FF2B5EF4-FFF2-40B4-BE49-F238E27FC236}">
              <a16:creationId xmlns:a16="http://schemas.microsoft.com/office/drawing/2014/main" id="{00000000-0008-0000-0000-00001B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>
          <a:extLst>
            <a:ext uri="{FF2B5EF4-FFF2-40B4-BE49-F238E27FC236}">
              <a16:creationId xmlns:a16="http://schemas.microsoft.com/office/drawing/2014/main" id="{00000000-0008-0000-0000-00001C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>
          <a:extLst>
            <a:ext uri="{FF2B5EF4-FFF2-40B4-BE49-F238E27FC236}">
              <a16:creationId xmlns:a16="http://schemas.microsoft.com/office/drawing/2014/main" id="{00000000-0008-0000-0000-00001D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>
          <a:extLst>
            <a:ext uri="{FF2B5EF4-FFF2-40B4-BE49-F238E27FC236}">
              <a16:creationId xmlns:a16="http://schemas.microsoft.com/office/drawing/2014/main" id="{00000000-0008-0000-0000-00001E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>
          <a:extLst>
            <a:ext uri="{FF2B5EF4-FFF2-40B4-BE49-F238E27FC236}">
              <a16:creationId xmlns:a16="http://schemas.microsoft.com/office/drawing/2014/main" id="{00000000-0008-0000-0000-000020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>
          <a:extLst>
            <a:ext uri="{FF2B5EF4-FFF2-40B4-BE49-F238E27FC236}">
              <a16:creationId xmlns:a16="http://schemas.microsoft.com/office/drawing/2014/main" id="{00000000-0008-0000-0000-000022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126</xdr:row>
          <xdr:rowOff>47625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0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1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>
          <a:extLst>
            <a:ext uri="{FF2B5EF4-FFF2-40B4-BE49-F238E27FC236}">
              <a16:creationId xmlns:a16="http://schemas.microsoft.com/office/drawing/2014/main" id="{00000000-0008-0000-0200-0000045C0100}"/>
            </a:ext>
          </a:extLst>
        </xdr:cNvPr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5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1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6" name="ExcludeHelp_4" descr="Справка по листу" hidden="1">
          <a:extLst>
            <a:ext uri="{FF2B5EF4-FFF2-40B4-BE49-F238E27FC236}">
              <a16:creationId xmlns:a16="http://schemas.microsoft.com/office/drawing/2014/main" id="{00000000-0008-0000-0200-000092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3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>
          <a:extLst>
            <a:ext uri="{FF2B5EF4-FFF2-40B4-BE49-F238E27FC236}">
              <a16:creationId xmlns:a16="http://schemas.microsoft.com/office/drawing/2014/main" id="{00000000-0008-0000-0200-0000941E0500}"/>
            </a:ext>
          </a:extLst>
        </xdr:cNvPr>
        <xdr:cNvGrpSpPr>
          <a:grpSpLocks/>
        </xdr:cNvGrpSpPr>
      </xdr:nvGrpSpPr>
      <xdr:grpSpPr bwMode="auto">
        <a:xfrm>
          <a:off x="7353300" y="12287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>
            <a:extLst>
              <a:ext uri="{FF2B5EF4-FFF2-40B4-BE49-F238E27FC236}">
                <a16:creationId xmlns:a16="http://schemas.microsoft.com/office/drawing/2014/main" id="{00000000-0008-0000-0200-0000971E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981E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20</xdr:row>
      <xdr:rowOff>38100</xdr:rowOff>
    </xdr:to>
    <xdr:pic macro="[0]!modInfo.MainSheetHelp">
      <xdr:nvPicPr>
        <xdr:cNvPr id="335509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5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>
          <a:extLst>
            <a:ext uri="{FF2B5EF4-FFF2-40B4-BE49-F238E27FC236}">
              <a16:creationId xmlns:a16="http://schemas.microsoft.com/office/drawing/2014/main" id="{00000000-0008-0000-0200-0000961E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oneCellAnchor>
    <xdr:from>
      <xdr:col>6</xdr:col>
      <xdr:colOff>0</xdr:colOff>
      <xdr:row>22</xdr:row>
      <xdr:rowOff>0</xdr:rowOff>
    </xdr:from>
    <xdr:ext cx="219075" cy="323850"/>
    <xdr:pic macro="[0]!modInfo.MainSheetHelp">
      <xdr:nvPicPr>
        <xdr:cNvPr id="11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339016" name="shCalendar" hidden="1">
          <a:extLst>
            <a:ext uri="{FF2B5EF4-FFF2-40B4-BE49-F238E27FC236}">
              <a16:creationId xmlns:a16="http://schemas.microsoft.com/office/drawing/2014/main" id="{00000000-0008-0000-0300-0000482C0500}"/>
            </a:ext>
          </a:extLst>
        </xdr:cNvPr>
        <xdr:cNvGrpSpPr>
          <a:grpSpLocks/>
        </xdr:cNvGrpSpPr>
      </xdr:nvGrpSpPr>
      <xdr:grpSpPr bwMode="auto">
        <a:xfrm>
          <a:off x="8991600" y="2590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>
            <a:extLst>
              <a:ext uri="{FF2B5EF4-FFF2-40B4-BE49-F238E27FC236}">
                <a16:creationId xmlns:a16="http://schemas.microsoft.com/office/drawing/2014/main" id="{00000000-0008-0000-0300-0000492C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A2C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7" name="shCalendar" hidden="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8" name="shCalendar_bck" hidden="1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20" name="shCalendar" hidden="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1" name="shCalendar_bck" hidden="1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3" name="shCalendar" hidden="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4" name="shCalendar_bck" hidden="1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26" name="shCalendar" hidden="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27" name="shCalendar_bck" hidden="1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9" name="shCalendar" hidden="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0" name="shCalendar_bck" hidden="1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32" name="shCalendar" hidden="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" name="shCalendar_bck" hidden="1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35" name="shCalendar" hidden="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6" name="shCalendar_bck" hidden="1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38" name="shCalendar" hidden="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39" name="shCalendar_bck" hidden="1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1" name="shCalendar" hidden="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2" name="shCalendar_bck" hidden="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44" name="shCalendar" hidden="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5" name="shCalendar_bck" hidden="1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7" name="shCalendar" hidden="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8" name="shCalendar_bck" hidden="1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50" name="shCalendar" hidden="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51" name="shCalendar_bck" hidden="1"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3" name="shCalendar" hidden="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4" name="shCalendar_bck" hidden="1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56" name="shCalendar" hidden="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7" name="shCalendar_bck" hidden="1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9" name="shCalendar" hidden="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0" name="shCalendar_bck" hidden="1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62" name="shCalendar" hidden="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63" name="shCalendar_bck" hidden="1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65" name="shCalendar" hidden="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6" name="shCalendar_bck" hidden="1"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68" name="shCalendar" hidden="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9" name="shCalendar_bck" hidden="1"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1" name="shCalendar" hidden="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" name="shCalendar_bck" hidden="1">
            <a:extLst>
              <a:ext uri="{FF2B5EF4-FFF2-40B4-BE49-F238E27FC236}">
                <a16:creationId xmlns:a16="http://schemas.microsoft.com/office/drawing/2014/main" id="{00000000-0008-0000-03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74" name="shCalendar" hidden="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75" name="shCalendar_bck" hidden="1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7" name="shCalendar" hidden="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8" name="shCalendar_bck" hidden="1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80" name="shCalendar" hidden="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1" name="shCalendar_bck" hidden="1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3" name="shCalendar" hidden="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4" name="shCalendar_bck" hidden="1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86" name="shCalendar" hidden="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87" name="shCalendar_bck" hidden="1">
            <a:extLst>
              <a:ext uri="{FF2B5EF4-FFF2-40B4-BE49-F238E27FC236}">
                <a16:creationId xmlns:a16="http://schemas.microsoft.com/office/drawing/2014/main" id="{00000000-0008-0000-03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8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9" name="shCalendar" hidden="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0" name="shCalendar_bck" hidden="1">
            <a:extLst>
              <a:ext uri="{FF2B5EF4-FFF2-40B4-BE49-F238E27FC236}">
                <a16:creationId xmlns:a16="http://schemas.microsoft.com/office/drawing/2014/main" id="{00000000-0008-0000-03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B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92" name="shCalendar" hidden="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3" name="shCalendar_bck" hidden="1">
            <a:extLst>
              <a:ext uri="{FF2B5EF4-FFF2-40B4-BE49-F238E27FC236}">
                <a16:creationId xmlns:a16="http://schemas.microsoft.com/office/drawing/2014/main" id="{00000000-0008-0000-0300-00005D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E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95" name="shCalendar" hidden="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6" name="shCalendar_bck" hidden="1">
            <a:extLst>
              <a:ext uri="{FF2B5EF4-FFF2-40B4-BE49-F238E27FC236}">
                <a16:creationId xmlns:a16="http://schemas.microsoft.com/office/drawing/2014/main" id="{00000000-0008-0000-0300-000060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1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98" name="shCalendar" hidden="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99" name="shCalendar_bck" hidden="1">
            <a:extLst>
              <a:ext uri="{FF2B5EF4-FFF2-40B4-BE49-F238E27FC236}">
                <a16:creationId xmlns:a16="http://schemas.microsoft.com/office/drawing/2014/main" id="{00000000-0008-0000-0300-00006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1" name="shCalendar" hidden="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2" name="shCalendar_bck" hidden="1">
            <a:extLst>
              <a:ext uri="{FF2B5EF4-FFF2-40B4-BE49-F238E27FC236}">
                <a16:creationId xmlns:a16="http://schemas.microsoft.com/office/drawing/2014/main" id="{00000000-0008-0000-0300-00006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104" name="shCalendar" hidden="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5" name="shCalendar_bck" hidden="1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7" name="shCalendar" hidden="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8" name="shCalendar_bck" hidden="1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110" name="shCalendar" hidden="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11" name="shCalendar_bck" hidden="1">
            <a:extLst>
              <a:ext uri="{FF2B5EF4-FFF2-40B4-BE49-F238E27FC236}">
                <a16:creationId xmlns:a16="http://schemas.microsoft.com/office/drawing/2014/main" id="{00000000-0008-0000-03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3" name="shCalendar" hidden="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4" name="shCalendar_bck" hidden="1">
            <a:extLst>
              <a:ext uri="{FF2B5EF4-FFF2-40B4-BE49-F238E27FC236}">
                <a16:creationId xmlns:a16="http://schemas.microsoft.com/office/drawing/2014/main" id="{00000000-0008-0000-0300-000072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3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116" name="shCalendar" hidden="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7" name="shCalendar_bck" hidden="1">
            <a:extLst>
              <a:ext uri="{FF2B5EF4-FFF2-40B4-BE49-F238E27FC236}">
                <a16:creationId xmlns:a16="http://schemas.microsoft.com/office/drawing/2014/main" id="{00000000-0008-0000-0300-00007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9" name="shCalendar" hidden="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0" name="shCalendar_bck" hidden="1">
            <a:extLst>
              <a:ext uri="{FF2B5EF4-FFF2-40B4-BE49-F238E27FC236}">
                <a16:creationId xmlns:a16="http://schemas.microsoft.com/office/drawing/2014/main" id="{00000000-0008-0000-0300-00007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142875</xdr:rowOff>
    </xdr:to>
    <xdr:grpSp>
      <xdr:nvGrpSpPr>
        <xdr:cNvPr id="122" name="shCalendar" hidden="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23" name="shCalendar_bck" hidden="1">
            <a:extLst>
              <a:ext uri="{FF2B5EF4-FFF2-40B4-BE49-F238E27FC236}">
                <a16:creationId xmlns:a16="http://schemas.microsoft.com/office/drawing/2014/main" id="{00000000-0008-0000-0300-00007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25" name="shCalendar" hidden="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GrpSpPr>
          <a:grpSpLocks/>
        </xdr:cNvGrpSpPr>
      </xdr:nvGrpSpPr>
      <xdr:grpSpPr bwMode="auto">
        <a:xfrm>
          <a:off x="8991600" y="3305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6" name="shCalendar_bck" hidden="1">
            <a:extLst>
              <a:ext uri="{FF2B5EF4-FFF2-40B4-BE49-F238E27FC236}">
                <a16:creationId xmlns:a16="http://schemas.microsoft.com/office/drawing/2014/main" id="{00000000-0008-0000-0300-00007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500-0000E02F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>
          <a:extLst>
            <a:ext uri="{FF2B5EF4-FFF2-40B4-BE49-F238E27FC236}">
              <a16:creationId xmlns:a16="http://schemas.microsoft.com/office/drawing/2014/main" id="{00000000-0008-0000-0700-000037150500}"/>
            </a:ext>
          </a:extLst>
        </xdr:cNvPr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>
            <a:extLst>
              <a:ext uri="{FF2B5EF4-FFF2-40B4-BE49-F238E27FC236}">
                <a16:creationId xmlns:a16="http://schemas.microsoft.com/office/drawing/2014/main" id="{00000000-0008-0000-0700-00003815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3915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111</xdr:row>
      <xdr:rowOff>0</xdr:rowOff>
    </xdr:from>
    <xdr:to>
      <xdr:col>6</xdr:col>
      <xdr:colOff>228600</xdr:colOff>
      <xdr:row>112</xdr:row>
      <xdr:rowOff>47625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pSpPr>
          <a:grpSpLocks/>
        </xdr:cNvGrpSpPr>
      </xdr:nvGrpSpPr>
      <xdr:grpSpPr bwMode="auto">
        <a:xfrm>
          <a:off x="4324350" y="25203150"/>
          <a:ext cx="190500" cy="904875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113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>
          <a:grpSpLocks/>
        </xdr:cNvGrpSpPr>
      </xdr:nvGrpSpPr>
      <xdr:grpSpPr bwMode="auto">
        <a:xfrm>
          <a:off x="4324350" y="269176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112</xdr:row>
      <xdr:rowOff>0</xdr:rowOff>
    </xdr:from>
    <xdr:to>
      <xdr:col>6</xdr:col>
      <xdr:colOff>228600</xdr:colOff>
      <xdr:row>112</xdr:row>
      <xdr:rowOff>190500</xdr:rowOff>
    </xdr:to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pSpPr>
          <a:grpSpLocks/>
        </xdr:cNvGrpSpPr>
      </xdr:nvGrpSpPr>
      <xdr:grpSpPr bwMode="auto">
        <a:xfrm>
          <a:off x="4324350" y="260604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114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GrpSpPr>
          <a:grpSpLocks/>
        </xdr:cNvGrpSpPr>
      </xdr:nvGrpSpPr>
      <xdr:grpSpPr bwMode="auto">
        <a:xfrm>
          <a:off x="4324350" y="272034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1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struction">
    <tabColor rgb="FFCCCCFF"/>
  </sheetPr>
  <dimension ref="A1:AG118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97"/>
  </cols>
  <sheetData>
    <row r="1" spans="1:27" ht="10.5" customHeight="1">
      <c r="AA1" s="97" t="s">
        <v>181</v>
      </c>
    </row>
    <row r="2" spans="1:27" ht="16.5" customHeight="1">
      <c r="B2" s="465" t="str">
        <f>"Код отчёта: " &amp; GetCode()</f>
        <v>Код отчёта: FAS.JKH.OPEN.INFO.ORG.WARM</v>
      </c>
      <c r="C2" s="465"/>
      <c r="D2" s="465"/>
      <c r="E2" s="465"/>
      <c r="F2" s="465"/>
      <c r="G2" s="465"/>
      <c r="V2" s="45"/>
    </row>
    <row r="3" spans="1:27" ht="18" customHeight="1">
      <c r="B3" s="466" t="str">
        <f>"Версия " &amp; GetVersion()</f>
        <v>Версия 1.1.1</v>
      </c>
      <c r="C3" s="466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V3" s="45"/>
      <c r="W3" s="45"/>
      <c r="X3" s="45"/>
      <c r="Y3" s="45"/>
    </row>
    <row r="4" spans="1:27" ht="6" customHeight="1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7" ht="32.25" customHeight="1">
      <c r="B5" s="467" t="s">
        <v>538</v>
      </c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9"/>
    </row>
    <row r="6" spans="1:27" ht="9.75" customHeight="1">
      <c r="A6" s="45"/>
      <c r="B6" s="96"/>
      <c r="C6" s="95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7"/>
    </row>
    <row r="7" spans="1:27" ht="15" customHeight="1">
      <c r="A7" s="45"/>
      <c r="B7" s="96"/>
      <c r="C7" s="95"/>
      <c r="D7" s="78"/>
      <c r="E7" s="470" t="s">
        <v>517</v>
      </c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77"/>
    </row>
    <row r="8" spans="1:27" ht="15" customHeight="1">
      <c r="A8" s="45"/>
      <c r="B8" s="96"/>
      <c r="C8" s="95"/>
      <c r="D8" s="78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77"/>
    </row>
    <row r="9" spans="1:27" ht="15" customHeight="1">
      <c r="A9" s="45"/>
      <c r="B9" s="96"/>
      <c r="C9" s="95"/>
      <c r="D9" s="78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77"/>
    </row>
    <row r="10" spans="1:27" ht="10.5" customHeight="1">
      <c r="A10" s="45"/>
      <c r="B10" s="96"/>
      <c r="C10" s="95"/>
      <c r="D10" s="78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77"/>
    </row>
    <row r="11" spans="1:27" ht="27" customHeight="1">
      <c r="A11" s="45"/>
      <c r="B11" s="96"/>
      <c r="C11" s="95"/>
      <c r="D11" s="78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  <c r="Y11" s="77"/>
    </row>
    <row r="12" spans="1:27" ht="12" customHeight="1">
      <c r="A12" s="45"/>
      <c r="B12" s="96"/>
      <c r="C12" s="95"/>
      <c r="D12" s="78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77"/>
    </row>
    <row r="13" spans="1:27" ht="38.25" customHeight="1">
      <c r="A13" s="45"/>
      <c r="B13" s="96"/>
      <c r="C13" s="95"/>
      <c r="D13" s="78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91"/>
    </row>
    <row r="14" spans="1:27" ht="15" customHeight="1">
      <c r="A14" s="45"/>
      <c r="B14" s="96"/>
      <c r="C14" s="95"/>
      <c r="D14" s="78"/>
      <c r="E14" s="470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77"/>
    </row>
    <row r="15" spans="1:27" ht="15">
      <c r="A15" s="45"/>
      <c r="B15" s="96"/>
      <c r="C15" s="95"/>
      <c r="D15" s="78"/>
      <c r="E15" s="470"/>
      <c r="F15" s="470"/>
      <c r="G15" s="470"/>
      <c r="H15" s="470"/>
      <c r="I15" s="470"/>
      <c r="J15" s="470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77"/>
    </row>
    <row r="16" spans="1:27" ht="15">
      <c r="A16" s="45"/>
      <c r="B16" s="96"/>
      <c r="C16" s="95"/>
      <c r="D16" s="78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77"/>
    </row>
    <row r="17" spans="1:25" ht="15" customHeight="1">
      <c r="A17" s="45"/>
      <c r="B17" s="96"/>
      <c r="C17" s="95"/>
      <c r="D17" s="78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77"/>
    </row>
    <row r="18" spans="1:25" ht="15">
      <c r="A18" s="45"/>
      <c r="B18" s="96"/>
      <c r="C18" s="95"/>
      <c r="D18" s="78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77"/>
    </row>
    <row r="19" spans="1:25" ht="54" customHeight="1">
      <c r="A19" s="45"/>
      <c r="B19" s="96"/>
      <c r="C19" s="95"/>
      <c r="D19" s="84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77"/>
    </row>
    <row r="20" spans="1:25" ht="15" hidden="1">
      <c r="A20" s="45"/>
      <c r="B20" s="96"/>
      <c r="C20" s="95"/>
      <c r="D20" s="84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77"/>
    </row>
    <row r="21" spans="1:25" ht="14.25" hidden="1" customHeight="1">
      <c r="A21" s="45"/>
      <c r="B21" s="96"/>
      <c r="C21" s="95"/>
      <c r="D21" s="79"/>
      <c r="E21" s="90" t="s">
        <v>179</v>
      </c>
      <c r="F21" s="471" t="s">
        <v>183</v>
      </c>
      <c r="G21" s="472"/>
      <c r="H21" s="472"/>
      <c r="I21" s="472"/>
      <c r="J21" s="472"/>
      <c r="K21" s="472"/>
      <c r="L21" s="472"/>
      <c r="M21" s="472"/>
      <c r="N21" s="78"/>
      <c r="O21" s="89" t="s">
        <v>179</v>
      </c>
      <c r="P21" s="473" t="s">
        <v>180</v>
      </c>
      <c r="Q21" s="474"/>
      <c r="R21" s="474"/>
      <c r="S21" s="474"/>
      <c r="T21" s="474"/>
      <c r="U21" s="474"/>
      <c r="V21" s="474"/>
      <c r="W21" s="474"/>
      <c r="X21" s="474"/>
      <c r="Y21" s="77"/>
    </row>
    <row r="22" spans="1:25" ht="14.25" hidden="1" customHeight="1">
      <c r="A22" s="45"/>
      <c r="B22" s="96"/>
      <c r="C22" s="95"/>
      <c r="D22" s="79"/>
      <c r="E22" s="109" t="s">
        <v>179</v>
      </c>
      <c r="F22" s="471" t="s">
        <v>182</v>
      </c>
      <c r="G22" s="472"/>
      <c r="H22" s="472"/>
      <c r="I22" s="472"/>
      <c r="J22" s="472"/>
      <c r="K22" s="472"/>
      <c r="L22" s="472"/>
      <c r="M22" s="472"/>
      <c r="N22" s="78"/>
      <c r="O22" s="92" t="s">
        <v>179</v>
      </c>
      <c r="P22" s="473" t="s">
        <v>509</v>
      </c>
      <c r="Q22" s="474"/>
      <c r="R22" s="474"/>
      <c r="S22" s="474"/>
      <c r="T22" s="474"/>
      <c r="U22" s="474"/>
      <c r="V22" s="474"/>
      <c r="W22" s="474"/>
      <c r="X22" s="474"/>
      <c r="Y22" s="77"/>
    </row>
    <row r="23" spans="1:25" ht="26.25" hidden="1" customHeight="1">
      <c r="A23" s="45"/>
      <c r="B23" s="96"/>
      <c r="C23" s="95"/>
      <c r="D23" s="79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475"/>
      <c r="Q23" s="475"/>
      <c r="R23" s="475"/>
      <c r="S23" s="475"/>
      <c r="T23" s="475"/>
      <c r="U23" s="475"/>
      <c r="V23" s="475"/>
      <c r="W23" s="475"/>
      <c r="X23" s="78"/>
      <c r="Y23" s="77"/>
    </row>
    <row r="24" spans="1:25" ht="10.5" hidden="1" customHeight="1">
      <c r="A24" s="45"/>
      <c r="B24" s="96"/>
      <c r="C24" s="95"/>
      <c r="D24" s="79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7"/>
    </row>
    <row r="25" spans="1:25" ht="14.25" hidden="1" customHeight="1">
      <c r="A25" s="45"/>
      <c r="B25" s="96"/>
      <c r="C25" s="95"/>
      <c r="D25" s="79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7"/>
    </row>
    <row r="26" spans="1:25" ht="12" hidden="1" customHeight="1">
      <c r="A26" s="45"/>
      <c r="B26" s="96"/>
      <c r="C26" s="95"/>
      <c r="D26" s="79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7"/>
    </row>
    <row r="27" spans="1:25" ht="14.25" hidden="1" customHeight="1">
      <c r="A27" s="45"/>
      <c r="B27" s="96"/>
      <c r="C27" s="95"/>
      <c r="D27" s="79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7"/>
    </row>
    <row r="28" spans="1:25" ht="15" hidden="1">
      <c r="A28" s="45"/>
      <c r="B28" s="96"/>
      <c r="C28" s="95"/>
      <c r="D28" s="79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7"/>
    </row>
    <row r="29" spans="1:25" ht="6" hidden="1" customHeight="1">
      <c r="A29" s="45"/>
      <c r="B29" s="96"/>
      <c r="C29" s="95"/>
      <c r="D29" s="79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7"/>
    </row>
    <row r="30" spans="1:25" ht="15" hidden="1">
      <c r="A30" s="45"/>
      <c r="B30" s="96"/>
      <c r="C30" s="95"/>
      <c r="D30" s="79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7"/>
    </row>
    <row r="31" spans="1:25" ht="9.75" hidden="1" customHeight="1">
      <c r="A31" s="45"/>
      <c r="B31" s="96"/>
      <c r="C31" s="95"/>
      <c r="D31" s="79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7"/>
    </row>
    <row r="32" spans="1:25" ht="15" hidden="1">
      <c r="A32" s="45"/>
      <c r="B32" s="96"/>
      <c r="C32" s="95"/>
      <c r="D32" s="79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7"/>
    </row>
    <row r="33" spans="1:25" ht="34.5" hidden="1" customHeight="1">
      <c r="A33" s="45"/>
      <c r="B33" s="96"/>
      <c r="C33" s="95"/>
      <c r="D33" s="84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77"/>
    </row>
    <row r="34" spans="1:25" ht="15" hidden="1">
      <c r="A34" s="45"/>
      <c r="B34" s="96"/>
      <c r="C34" s="95"/>
      <c r="D34" s="84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77"/>
    </row>
    <row r="35" spans="1:25" ht="24" hidden="1" customHeight="1">
      <c r="A35" s="45"/>
      <c r="B35" s="96"/>
      <c r="C35" s="95"/>
      <c r="D35" s="79"/>
      <c r="E35" s="470" t="s">
        <v>382</v>
      </c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77"/>
    </row>
    <row r="36" spans="1:25" ht="38.25" hidden="1" customHeight="1">
      <c r="A36" s="45"/>
      <c r="B36" s="96"/>
      <c r="C36" s="95"/>
      <c r="D36" s="79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77"/>
    </row>
    <row r="37" spans="1:25" ht="9.75" hidden="1" customHeight="1">
      <c r="A37" s="45"/>
      <c r="B37" s="96"/>
      <c r="C37" s="95"/>
      <c r="D37" s="79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77"/>
    </row>
    <row r="38" spans="1:25" ht="51" hidden="1" customHeight="1">
      <c r="A38" s="45"/>
      <c r="B38" s="96"/>
      <c r="C38" s="95"/>
      <c r="D38" s="79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77"/>
    </row>
    <row r="39" spans="1:25" ht="15" hidden="1" customHeight="1">
      <c r="A39" s="45"/>
      <c r="B39" s="96"/>
      <c r="C39" s="95"/>
      <c r="D39" s="79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77"/>
    </row>
    <row r="40" spans="1:25" ht="12" hidden="1" customHeight="1">
      <c r="A40" s="45"/>
      <c r="B40" s="96"/>
      <c r="C40" s="95"/>
      <c r="D40" s="79"/>
      <c r="E40" s="476"/>
      <c r="F40" s="476"/>
      <c r="G40" s="476"/>
      <c r="H40" s="476"/>
      <c r="I40" s="476"/>
      <c r="J40" s="476"/>
      <c r="K40" s="476"/>
      <c r="L40" s="476"/>
      <c r="M40" s="476"/>
      <c r="N40" s="476"/>
      <c r="O40" s="476"/>
      <c r="P40" s="476"/>
      <c r="Q40" s="476"/>
      <c r="R40" s="476"/>
      <c r="S40" s="476"/>
      <c r="T40" s="476"/>
      <c r="U40" s="476"/>
      <c r="V40" s="476"/>
      <c r="W40" s="476"/>
      <c r="X40" s="476"/>
      <c r="Y40" s="77"/>
    </row>
    <row r="41" spans="1:25" ht="15" hidden="1">
      <c r="A41" s="45"/>
      <c r="B41" s="96"/>
      <c r="C41" s="95"/>
      <c r="D41" s="79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X41" s="477"/>
      <c r="Y41" s="77"/>
    </row>
    <row r="42" spans="1:25" ht="15" hidden="1">
      <c r="A42" s="45"/>
      <c r="B42" s="96"/>
      <c r="C42" s="95"/>
      <c r="D42" s="79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77"/>
    </row>
    <row r="43" spans="1:25" ht="8.25" hidden="1" customHeight="1">
      <c r="A43" s="45"/>
      <c r="B43" s="96"/>
      <c r="C43" s="95"/>
      <c r="D43" s="79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77"/>
    </row>
    <row r="44" spans="1:25" ht="27.75" hidden="1" customHeight="1">
      <c r="A44" s="45"/>
      <c r="B44" s="96"/>
      <c r="C44" s="95"/>
      <c r="D44" s="84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  <c r="T44" s="477"/>
      <c r="U44" s="477"/>
      <c r="V44" s="477"/>
      <c r="W44" s="477"/>
      <c r="X44" s="477"/>
      <c r="Y44" s="77"/>
    </row>
    <row r="45" spans="1:25" ht="15" hidden="1">
      <c r="A45" s="45"/>
      <c r="B45" s="96"/>
      <c r="C45" s="95"/>
      <c r="D45" s="84"/>
      <c r="E45" s="477"/>
      <c r="F45" s="477"/>
      <c r="G45" s="477"/>
      <c r="H45" s="477"/>
      <c r="I45" s="477"/>
      <c r="J45" s="477"/>
      <c r="K45" s="477"/>
      <c r="L45" s="477"/>
      <c r="M45" s="477"/>
      <c r="N45" s="477"/>
      <c r="O45" s="477"/>
      <c r="P45" s="477"/>
      <c r="Q45" s="477"/>
      <c r="R45" s="477"/>
      <c r="S45" s="477"/>
      <c r="T45" s="477"/>
      <c r="U45" s="477"/>
      <c r="V45" s="477"/>
      <c r="W45" s="477"/>
      <c r="X45" s="477"/>
      <c r="Y45" s="77"/>
    </row>
    <row r="46" spans="1:25" ht="24" hidden="1" customHeight="1">
      <c r="A46" s="45"/>
      <c r="B46" s="96"/>
      <c r="C46" s="95"/>
      <c r="D46" s="79"/>
      <c r="E46" s="470" t="s">
        <v>178</v>
      </c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77"/>
    </row>
    <row r="47" spans="1:25" ht="37.5" hidden="1" customHeight="1">
      <c r="A47" s="45"/>
      <c r="B47" s="96"/>
      <c r="C47" s="95"/>
      <c r="D47" s="79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77"/>
    </row>
    <row r="48" spans="1:25" ht="24" hidden="1" customHeight="1">
      <c r="A48" s="45"/>
      <c r="B48" s="96"/>
      <c r="C48" s="95"/>
      <c r="D48" s="79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77"/>
    </row>
    <row r="49" spans="1:25" ht="51" hidden="1" customHeight="1">
      <c r="A49" s="45"/>
      <c r="B49" s="96"/>
      <c r="C49" s="95"/>
      <c r="D49" s="79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77"/>
    </row>
    <row r="50" spans="1:25" ht="12" hidden="1" customHeight="1">
      <c r="A50" s="45"/>
      <c r="B50" s="96"/>
      <c r="C50" s="95"/>
      <c r="D50" s="79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77"/>
    </row>
    <row r="51" spans="1:25" ht="9" hidden="1" customHeight="1">
      <c r="A51" s="45"/>
      <c r="B51" s="96"/>
      <c r="C51" s="95"/>
      <c r="D51" s="79"/>
      <c r="E51" s="470"/>
      <c r="F51" s="470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  <c r="Y51" s="77"/>
    </row>
    <row r="52" spans="1:25" ht="10.5" hidden="1" customHeight="1">
      <c r="A52" s="45"/>
      <c r="B52" s="96"/>
      <c r="C52" s="95"/>
      <c r="D52" s="79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77"/>
    </row>
    <row r="53" spans="1:25" ht="10.5" hidden="1" customHeight="1">
      <c r="A53" s="45"/>
      <c r="B53" s="96"/>
      <c r="C53" s="95"/>
      <c r="D53" s="79"/>
      <c r="E53" s="470"/>
      <c r="F53" s="470"/>
      <c r="G53" s="470"/>
      <c r="H53" s="470"/>
      <c r="I53" s="470"/>
      <c r="J53" s="470"/>
      <c r="K53" s="470"/>
      <c r="L53" s="470"/>
      <c r="M53" s="470"/>
      <c r="N53" s="470"/>
      <c r="O53" s="470"/>
      <c r="P53" s="470"/>
      <c r="Q53" s="470"/>
      <c r="R53" s="470"/>
      <c r="S53" s="470"/>
      <c r="T53" s="470"/>
      <c r="U53" s="470"/>
      <c r="V53" s="470"/>
      <c r="W53" s="470"/>
      <c r="X53" s="470"/>
      <c r="Y53" s="77"/>
    </row>
    <row r="54" spans="1:25" ht="8.25" hidden="1" customHeight="1">
      <c r="A54" s="45"/>
      <c r="B54" s="96"/>
      <c r="C54" s="95"/>
      <c r="D54" s="79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77"/>
    </row>
    <row r="55" spans="1:25" ht="21.75" hidden="1" customHeight="1">
      <c r="A55" s="45"/>
      <c r="B55" s="96"/>
      <c r="C55" s="95"/>
      <c r="D55" s="79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0"/>
      <c r="S55" s="470"/>
      <c r="T55" s="470"/>
      <c r="U55" s="470"/>
      <c r="V55" s="470"/>
      <c r="W55" s="470"/>
      <c r="X55" s="470"/>
      <c r="Y55" s="77"/>
    </row>
    <row r="56" spans="1:25" ht="7.5" hidden="1" customHeight="1">
      <c r="A56" s="45"/>
      <c r="B56" s="96"/>
      <c r="C56" s="95"/>
      <c r="D56" s="84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  <c r="Y56" s="77"/>
    </row>
    <row r="57" spans="1:25" ht="15" hidden="1">
      <c r="A57" s="45"/>
      <c r="B57" s="96"/>
      <c r="C57" s="95"/>
      <c r="D57" s="84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77"/>
    </row>
    <row r="58" spans="1:25" ht="15" hidden="1" customHeight="1">
      <c r="A58" s="45"/>
      <c r="B58" s="96"/>
      <c r="C58" s="95"/>
      <c r="D58" s="79"/>
      <c r="E58" s="456" t="s">
        <v>506</v>
      </c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"/>
      <c r="W58" s="45"/>
      <c r="X58" s="45"/>
      <c r="Y58" s="77"/>
    </row>
    <row r="59" spans="1:25" ht="15" hidden="1" customHeight="1">
      <c r="A59" s="45"/>
      <c r="B59" s="96"/>
      <c r="C59" s="95"/>
      <c r="D59" s="79"/>
      <c r="E59" s="461"/>
      <c r="F59" s="461"/>
      <c r="G59" s="461"/>
      <c r="H59" s="462"/>
      <c r="I59" s="462"/>
      <c r="J59" s="462"/>
      <c r="K59" s="462"/>
      <c r="L59" s="462"/>
      <c r="M59" s="462"/>
      <c r="N59" s="462"/>
      <c r="O59" s="462"/>
      <c r="P59" s="462"/>
      <c r="Q59" s="462"/>
      <c r="R59" s="462"/>
      <c r="S59" s="462"/>
      <c r="T59" s="462"/>
      <c r="U59" s="462"/>
      <c r="V59" s="462"/>
      <c r="W59" s="462"/>
      <c r="X59" s="462"/>
      <c r="Y59" s="77"/>
    </row>
    <row r="60" spans="1:25" ht="15" hidden="1" customHeight="1">
      <c r="A60" s="45"/>
      <c r="B60" s="96"/>
      <c r="C60" s="95"/>
      <c r="D60" s="79"/>
      <c r="E60" s="461"/>
      <c r="F60" s="461"/>
      <c r="G60" s="461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77"/>
    </row>
    <row r="61" spans="1:25" ht="15" hidden="1">
      <c r="A61" s="45"/>
      <c r="B61" s="96"/>
      <c r="C61" s="95"/>
      <c r="D61" s="79"/>
      <c r="E61" s="88"/>
      <c r="F61" s="86"/>
      <c r="G61" s="87"/>
      <c r="H61" s="460"/>
      <c r="I61" s="460"/>
      <c r="J61" s="460"/>
      <c r="K61" s="460"/>
      <c r="L61" s="460"/>
      <c r="M61" s="460"/>
      <c r="N61" s="460"/>
      <c r="O61" s="460"/>
      <c r="P61" s="460"/>
      <c r="Q61" s="460"/>
      <c r="R61" s="460"/>
      <c r="S61" s="460"/>
      <c r="T61" s="460"/>
      <c r="U61" s="460"/>
      <c r="V61" s="460"/>
      <c r="W61" s="460"/>
      <c r="X61" s="460"/>
      <c r="Y61" s="77"/>
    </row>
    <row r="62" spans="1:25" ht="27.75" hidden="1" customHeight="1">
      <c r="A62" s="45"/>
      <c r="B62" s="96"/>
      <c r="C62" s="95"/>
      <c r="D62" s="79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7"/>
    </row>
    <row r="63" spans="1:25" ht="15" hidden="1">
      <c r="A63" s="45"/>
      <c r="B63" s="96"/>
      <c r="C63" s="95"/>
      <c r="D63" s="79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7"/>
    </row>
    <row r="64" spans="1:25" ht="15" hidden="1">
      <c r="A64" s="45"/>
      <c r="B64" s="96"/>
      <c r="C64" s="95"/>
      <c r="D64" s="7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7"/>
    </row>
    <row r="65" spans="1:25" ht="15" hidden="1">
      <c r="A65" s="45"/>
      <c r="B65" s="96"/>
      <c r="C65" s="95"/>
      <c r="D65" s="79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7"/>
    </row>
    <row r="66" spans="1:25" ht="15" hidden="1">
      <c r="A66" s="45"/>
      <c r="B66" s="96"/>
      <c r="C66" s="95"/>
      <c r="D66" s="79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7"/>
    </row>
    <row r="67" spans="1:25" ht="53.25" hidden="1" customHeight="1">
      <c r="A67" s="45"/>
      <c r="B67" s="96"/>
      <c r="C67" s="95"/>
      <c r="D67" s="79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7"/>
    </row>
    <row r="68" spans="1:25" ht="15" hidden="1">
      <c r="A68" s="45"/>
      <c r="B68" s="96"/>
      <c r="C68" s="95"/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77"/>
    </row>
    <row r="69" spans="1:25" ht="15" hidden="1">
      <c r="A69" s="45"/>
      <c r="B69" s="96"/>
      <c r="C69" s="95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77"/>
    </row>
    <row r="70" spans="1:25" ht="15" hidden="1">
      <c r="A70" s="45"/>
      <c r="B70" s="96"/>
      <c r="C70" s="95"/>
      <c r="D70" s="79"/>
      <c r="E70" s="456" t="s">
        <v>507</v>
      </c>
      <c r="F70" s="456"/>
      <c r="G70" s="456"/>
      <c r="H70" s="456"/>
      <c r="I70" s="456"/>
      <c r="J70" s="456"/>
      <c r="K70" s="456"/>
      <c r="L70" s="456"/>
      <c r="M70" s="456"/>
      <c r="N70" s="456"/>
      <c r="O70" s="456"/>
      <c r="P70" s="456"/>
      <c r="Q70" s="456"/>
      <c r="R70" s="456"/>
      <c r="S70" s="456"/>
      <c r="T70" s="456"/>
      <c r="U70" s="45"/>
      <c r="V70" s="54"/>
      <c r="W70" s="54"/>
      <c r="X70" s="54"/>
      <c r="Y70" s="77"/>
    </row>
    <row r="71" spans="1:25" ht="15" hidden="1">
      <c r="A71" s="45"/>
      <c r="B71" s="96"/>
      <c r="C71" s="95"/>
      <c r="D71" s="79"/>
      <c r="E71" s="457" t="s">
        <v>508</v>
      </c>
      <c r="F71" s="457"/>
      <c r="G71" s="457"/>
      <c r="H71" s="457"/>
      <c r="I71" s="457"/>
      <c r="J71" s="457"/>
      <c r="K71" s="457"/>
      <c r="L71" s="457"/>
      <c r="M71" s="457"/>
      <c r="N71" s="457"/>
      <c r="O71" s="457"/>
      <c r="P71" s="457"/>
      <c r="Q71" s="457"/>
      <c r="R71" s="457"/>
      <c r="S71" s="457"/>
      <c r="T71" s="457"/>
      <c r="U71" s="415"/>
      <c r="V71" s="415"/>
      <c r="W71" s="415"/>
      <c r="X71" s="415"/>
      <c r="Y71" s="77"/>
    </row>
    <row r="72" spans="1:25" ht="15" hidden="1">
      <c r="A72" s="45"/>
      <c r="B72" s="96"/>
      <c r="C72" s="95"/>
      <c r="D72" s="79"/>
      <c r="E72" s="73"/>
      <c r="F72" s="413"/>
      <c r="G72" s="413"/>
      <c r="H72" s="413"/>
      <c r="I72" s="413"/>
      <c r="J72" s="413"/>
      <c r="K72" s="413"/>
      <c r="L72" s="413"/>
      <c r="M72" s="413"/>
      <c r="N72" s="413"/>
      <c r="O72" s="413"/>
      <c r="P72" s="413"/>
      <c r="Q72" s="413"/>
      <c r="R72" s="413"/>
      <c r="S72" s="413"/>
      <c r="T72" s="413"/>
      <c r="U72" s="413"/>
      <c r="V72" s="413"/>
      <c r="W72" s="413"/>
      <c r="X72" s="413"/>
      <c r="Y72" s="77"/>
    </row>
    <row r="73" spans="1:25" ht="15" hidden="1" customHeight="1">
      <c r="A73" s="45"/>
      <c r="B73" s="96"/>
      <c r="C73" s="95"/>
      <c r="D73" s="79"/>
      <c r="E73" s="73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77"/>
    </row>
    <row r="74" spans="1:25" ht="15" hidden="1">
      <c r="A74" s="45"/>
      <c r="B74" s="96"/>
      <c r="C74" s="95"/>
      <c r="D74" s="79"/>
      <c r="E74" s="73"/>
      <c r="F74" s="413"/>
      <c r="G74" s="413"/>
      <c r="H74" s="413"/>
      <c r="I74" s="413"/>
      <c r="J74" s="413"/>
      <c r="K74" s="413"/>
      <c r="L74" s="413"/>
      <c r="M74" s="413"/>
      <c r="N74" s="413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77"/>
    </row>
    <row r="75" spans="1:25" ht="15" hidden="1" customHeight="1">
      <c r="A75" s="45"/>
      <c r="B75" s="96"/>
      <c r="C75" s="95"/>
      <c r="D75" s="79"/>
      <c r="E75" s="73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77"/>
    </row>
    <row r="76" spans="1:25" ht="8.1" hidden="1" customHeight="1">
      <c r="A76" s="45"/>
      <c r="B76" s="96"/>
      <c r="C76" s="95"/>
      <c r="D76" s="79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77"/>
    </row>
    <row r="77" spans="1:25" ht="15" hidden="1">
      <c r="A77" s="45"/>
      <c r="B77" s="96"/>
      <c r="C77" s="95"/>
      <c r="D77" s="79"/>
      <c r="E77" s="417"/>
      <c r="F77" s="417"/>
      <c r="G77" s="417"/>
      <c r="H77" s="417"/>
      <c r="I77" s="417"/>
      <c r="J77" s="417"/>
      <c r="K77" s="417"/>
      <c r="L77" s="417"/>
      <c r="M77" s="417"/>
      <c r="N77" s="417"/>
      <c r="O77" s="417"/>
      <c r="P77" s="417"/>
      <c r="Q77" s="417"/>
      <c r="R77" s="417"/>
      <c r="S77" s="417"/>
      <c r="T77" s="417"/>
      <c r="U77" s="417"/>
      <c r="V77" s="417"/>
      <c r="W77" s="417"/>
      <c r="X77" s="417"/>
      <c r="Y77" s="77"/>
    </row>
    <row r="78" spans="1:25" ht="15" hidden="1">
      <c r="A78" s="45"/>
      <c r="B78" s="96"/>
      <c r="C78" s="95"/>
      <c r="D78" s="79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417"/>
      <c r="Q78" s="417"/>
      <c r="R78" s="417"/>
      <c r="S78" s="417"/>
      <c r="T78" s="417"/>
      <c r="U78" s="417"/>
      <c r="V78" s="417"/>
      <c r="W78" s="417"/>
      <c r="X78" s="417"/>
      <c r="Y78" s="77"/>
    </row>
    <row r="79" spans="1:25" ht="15" hidden="1">
      <c r="A79" s="45"/>
      <c r="B79" s="96"/>
      <c r="C79" s="95"/>
      <c r="D79" s="79"/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7"/>
      <c r="P79" s="417"/>
      <c r="Q79" s="417"/>
      <c r="R79" s="417"/>
      <c r="S79" s="417"/>
      <c r="T79" s="417"/>
      <c r="U79" s="417"/>
      <c r="V79" s="417"/>
      <c r="W79" s="417"/>
      <c r="X79" s="417"/>
      <c r="Y79" s="77"/>
    </row>
    <row r="80" spans="1:25" ht="15" hidden="1">
      <c r="A80" s="45"/>
      <c r="B80" s="96"/>
      <c r="C80" s="95"/>
      <c r="D80" s="79"/>
      <c r="E80" s="417"/>
      <c r="F80" s="417"/>
      <c r="G80" s="417"/>
      <c r="H80" s="417"/>
      <c r="I80" s="417"/>
      <c r="J80" s="417"/>
      <c r="K80" s="417"/>
      <c r="L80" s="417"/>
      <c r="M80" s="417"/>
      <c r="N80" s="417"/>
      <c r="O80" s="417"/>
      <c r="P80" s="417"/>
      <c r="Q80" s="417"/>
      <c r="R80" s="417"/>
      <c r="S80" s="417"/>
      <c r="T80" s="417"/>
      <c r="U80" s="417"/>
      <c r="V80" s="417"/>
      <c r="W80" s="417"/>
      <c r="X80" s="417"/>
      <c r="Y80" s="77"/>
    </row>
    <row r="81" spans="1:25" ht="15" hidden="1">
      <c r="A81" s="45"/>
      <c r="B81" s="96"/>
      <c r="C81" s="95"/>
      <c r="D81" s="79"/>
      <c r="E81" s="417"/>
      <c r="F81" s="417"/>
      <c r="G81" s="417"/>
      <c r="H81" s="417"/>
      <c r="I81" s="417"/>
      <c r="J81" s="417"/>
      <c r="K81" s="417"/>
      <c r="L81" s="417"/>
      <c r="M81" s="417"/>
      <c r="N81" s="417"/>
      <c r="O81" s="417"/>
      <c r="P81" s="417"/>
      <c r="Q81" s="417"/>
      <c r="R81" s="417"/>
      <c r="S81" s="417"/>
      <c r="T81" s="417"/>
      <c r="U81" s="417"/>
      <c r="V81" s="417"/>
      <c r="W81" s="417"/>
      <c r="X81" s="417"/>
      <c r="Y81" s="77"/>
    </row>
    <row r="82" spans="1:25" ht="15" hidden="1">
      <c r="A82" s="45"/>
      <c r="B82" s="96"/>
      <c r="C82" s="95"/>
      <c r="D82" s="79"/>
      <c r="E82" s="417"/>
      <c r="F82" s="417"/>
      <c r="G82" s="417"/>
      <c r="H82" s="417"/>
      <c r="I82" s="417"/>
      <c r="J82" s="417"/>
      <c r="K82" s="417"/>
      <c r="L82" s="417"/>
      <c r="M82" s="417"/>
      <c r="N82" s="417"/>
      <c r="O82" s="417"/>
      <c r="P82" s="417"/>
      <c r="Q82" s="417"/>
      <c r="R82" s="417"/>
      <c r="S82" s="417"/>
      <c r="T82" s="417"/>
      <c r="U82" s="417"/>
      <c r="V82" s="417"/>
      <c r="W82" s="417"/>
      <c r="X82" s="417"/>
      <c r="Y82" s="77"/>
    </row>
    <row r="83" spans="1:25" ht="15" hidden="1">
      <c r="A83" s="45"/>
      <c r="B83" s="96"/>
      <c r="C83" s="95"/>
      <c r="D83" s="79"/>
      <c r="E83" s="417"/>
      <c r="F83" s="417"/>
      <c r="G83" s="417"/>
      <c r="H83" s="417"/>
      <c r="I83" s="417"/>
      <c r="J83" s="417"/>
      <c r="K83" s="417"/>
      <c r="L83" s="417"/>
      <c r="M83" s="417"/>
      <c r="N83" s="417"/>
      <c r="O83" s="417"/>
      <c r="P83" s="417"/>
      <c r="Q83" s="417"/>
      <c r="R83" s="417"/>
      <c r="S83" s="417"/>
      <c r="T83" s="417"/>
      <c r="U83" s="417"/>
      <c r="V83" s="417"/>
      <c r="W83" s="417"/>
      <c r="X83" s="417"/>
      <c r="Y83" s="77"/>
    </row>
    <row r="84" spans="1:25" ht="15" hidden="1">
      <c r="A84" s="45"/>
      <c r="B84" s="96"/>
      <c r="C84" s="95"/>
      <c r="D84" s="79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77"/>
    </row>
    <row r="85" spans="1:25" ht="15" hidden="1">
      <c r="A85" s="45"/>
      <c r="B85" s="96"/>
      <c r="C85" s="95"/>
      <c r="D85" s="79"/>
      <c r="Y85" s="77"/>
    </row>
    <row r="86" spans="1:25" ht="15" hidden="1">
      <c r="A86" s="45"/>
      <c r="B86" s="96"/>
      <c r="C86" s="95"/>
      <c r="D86" s="79"/>
      <c r="E86" s="460"/>
      <c r="F86" s="460"/>
      <c r="G86" s="460"/>
      <c r="H86" s="463"/>
      <c r="I86" s="463"/>
      <c r="J86" s="463"/>
      <c r="K86" s="463"/>
      <c r="L86" s="463"/>
      <c r="M86" s="463"/>
      <c r="N86" s="463"/>
      <c r="O86" s="463"/>
      <c r="P86" s="463"/>
      <c r="Q86" s="463"/>
      <c r="R86" s="463"/>
      <c r="S86" s="463"/>
      <c r="T86" s="463"/>
      <c r="U86" s="463"/>
      <c r="V86" s="463"/>
      <c r="W86" s="463"/>
      <c r="X86" s="463"/>
      <c r="Y86" s="77"/>
    </row>
    <row r="87" spans="1:25" ht="15" hidden="1" customHeight="1">
      <c r="A87" s="45"/>
      <c r="B87" s="96"/>
      <c r="C87" s="95"/>
      <c r="D87" s="79"/>
      <c r="E87" s="461"/>
      <c r="F87" s="461"/>
      <c r="G87" s="461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  <c r="Y87" s="77"/>
    </row>
    <row r="88" spans="1:25" ht="15" hidden="1" customHeight="1">
      <c r="A88" s="45"/>
      <c r="B88" s="96"/>
      <c r="C88" s="95"/>
      <c r="D88" s="79"/>
      <c r="E88" s="461"/>
      <c r="F88" s="461"/>
      <c r="G88" s="461"/>
      <c r="H88" s="464"/>
      <c r="I88" s="464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4"/>
      <c r="V88" s="464"/>
      <c r="W88" s="464"/>
      <c r="X88" s="464"/>
      <c r="Y88" s="77"/>
    </row>
    <row r="89" spans="1:25" ht="15" hidden="1" customHeight="1">
      <c r="A89" s="45"/>
      <c r="B89" s="96"/>
      <c r="C89" s="95"/>
      <c r="D89" s="79"/>
      <c r="E89" s="88"/>
      <c r="F89" s="86"/>
      <c r="G89" s="87"/>
      <c r="H89" s="460"/>
      <c r="I89" s="460"/>
      <c r="J89" s="460"/>
      <c r="K89" s="460"/>
      <c r="L89" s="460"/>
      <c r="M89" s="460"/>
      <c r="N89" s="460"/>
      <c r="O89" s="460"/>
      <c r="P89" s="460"/>
      <c r="Q89" s="460"/>
      <c r="R89" s="460"/>
      <c r="S89" s="460"/>
      <c r="T89" s="460"/>
      <c r="U89" s="460"/>
      <c r="V89" s="460"/>
      <c r="W89" s="460"/>
      <c r="X89" s="460"/>
      <c r="Y89" s="77"/>
    </row>
    <row r="90" spans="1:25" ht="15" hidden="1">
      <c r="A90" s="45"/>
      <c r="B90" s="96"/>
      <c r="C90" s="95"/>
      <c r="D90" s="79"/>
      <c r="E90" s="78"/>
      <c r="F90" s="78"/>
      <c r="G90" s="78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78"/>
      <c r="X90" s="78"/>
      <c r="Y90" s="77"/>
    </row>
    <row r="91" spans="1:25" ht="15" hidden="1">
      <c r="A91" s="45"/>
      <c r="B91" s="96"/>
      <c r="C91" s="95"/>
      <c r="D91" s="79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7"/>
    </row>
    <row r="92" spans="1:25" ht="15" hidden="1">
      <c r="A92" s="45"/>
      <c r="B92" s="96"/>
      <c r="C92" s="95"/>
      <c r="D92" s="79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7"/>
    </row>
    <row r="93" spans="1:25" ht="15" hidden="1">
      <c r="A93" s="45"/>
      <c r="B93" s="96"/>
      <c r="C93" s="95"/>
      <c r="D93" s="79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7"/>
    </row>
    <row r="94" spans="1:25" ht="15" hidden="1">
      <c r="A94" s="45"/>
      <c r="B94" s="96"/>
      <c r="C94" s="95"/>
      <c r="D94" s="79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7"/>
    </row>
    <row r="95" spans="1:25" ht="15" hidden="1">
      <c r="A95" s="45"/>
      <c r="B95" s="96"/>
      <c r="C95" s="95"/>
      <c r="D95" s="79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7"/>
    </row>
    <row r="96" spans="1:25" ht="15" hidden="1">
      <c r="A96" s="45"/>
      <c r="B96" s="96"/>
      <c r="C96" s="95"/>
      <c r="D96" s="79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7"/>
    </row>
    <row r="97" spans="1:27" ht="15" hidden="1">
      <c r="A97" s="45"/>
      <c r="B97" s="96"/>
      <c r="C97" s="95"/>
      <c r="D97" s="79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7"/>
    </row>
    <row r="98" spans="1:27" ht="15" hidden="1">
      <c r="A98" s="45"/>
      <c r="B98" s="96"/>
      <c r="C98" s="95"/>
      <c r="D98" s="79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7"/>
    </row>
    <row r="99" spans="1:27" ht="15" hidden="1">
      <c r="A99" s="45"/>
      <c r="B99" s="96"/>
      <c r="C99" s="95"/>
      <c r="D99" s="79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7"/>
    </row>
    <row r="100" spans="1:27" ht="15" hidden="1">
      <c r="A100" s="45"/>
      <c r="B100" s="96"/>
      <c r="C100" s="95"/>
      <c r="D100" s="79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7"/>
    </row>
    <row r="101" spans="1:27" ht="27" hidden="1" customHeight="1">
      <c r="A101" s="45"/>
      <c r="B101" s="96"/>
      <c r="C101" s="95"/>
      <c r="D101" s="84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77"/>
    </row>
    <row r="102" spans="1:27" ht="15" hidden="1">
      <c r="A102" s="45"/>
      <c r="B102" s="96"/>
      <c r="C102" s="95"/>
      <c r="D102" s="84"/>
      <c r="Y102" s="77"/>
    </row>
    <row r="103" spans="1:27" ht="25.5" hidden="1" customHeight="1">
      <c r="A103" s="45"/>
      <c r="B103" s="96"/>
      <c r="C103" s="95"/>
      <c r="D103" s="79"/>
      <c r="E103" s="459" t="s">
        <v>177</v>
      </c>
      <c r="F103" s="459"/>
      <c r="G103" s="459"/>
      <c r="H103" s="459"/>
      <c r="I103" s="459"/>
      <c r="J103" s="459"/>
      <c r="K103" s="459"/>
      <c r="L103" s="459"/>
      <c r="M103" s="459"/>
      <c r="N103" s="459"/>
      <c r="O103" s="459"/>
      <c r="P103" s="459"/>
      <c r="Q103" s="459"/>
      <c r="R103" s="459"/>
      <c r="S103" s="459"/>
      <c r="T103" s="459"/>
      <c r="U103" s="459"/>
      <c r="V103" s="459"/>
      <c r="W103" s="459"/>
      <c r="X103" s="459"/>
      <c r="Y103" s="77"/>
    </row>
    <row r="104" spans="1:27" ht="15" hidden="1" customHeight="1">
      <c r="A104" s="45"/>
      <c r="B104" s="96"/>
      <c r="C104" s="95"/>
      <c r="D104" s="79"/>
      <c r="E104" s="78"/>
      <c r="F104" s="78"/>
      <c r="G104" s="78"/>
      <c r="H104" s="81"/>
      <c r="I104" s="81"/>
      <c r="J104" s="81"/>
      <c r="K104" s="81"/>
      <c r="L104" s="81"/>
      <c r="M104" s="81"/>
      <c r="N104" s="81"/>
      <c r="O104" s="80"/>
      <c r="P104" s="80"/>
      <c r="Q104" s="80"/>
      <c r="R104" s="80"/>
      <c r="S104" s="80"/>
      <c r="T104" s="80"/>
      <c r="U104" s="78"/>
      <c r="V104" s="78"/>
      <c r="W104" s="78"/>
      <c r="X104" s="78"/>
      <c r="Y104" s="77"/>
    </row>
    <row r="105" spans="1:27" ht="15" hidden="1" customHeight="1">
      <c r="A105" s="45"/>
      <c r="B105" s="96"/>
      <c r="C105" s="95"/>
      <c r="D105" s="79"/>
      <c r="E105" s="82"/>
      <c r="F105" s="458" t="s">
        <v>176</v>
      </c>
      <c r="G105" s="458"/>
      <c r="H105" s="458"/>
      <c r="I105" s="458"/>
      <c r="J105" s="458"/>
      <c r="K105" s="458"/>
      <c r="L105" s="458"/>
      <c r="M105" s="458"/>
      <c r="N105" s="458"/>
      <c r="O105" s="458"/>
      <c r="P105" s="458"/>
      <c r="Q105" s="458"/>
      <c r="R105" s="458"/>
      <c r="S105" s="458"/>
      <c r="T105" s="80"/>
      <c r="U105" s="78"/>
      <c r="V105" s="78"/>
      <c r="W105" s="78"/>
      <c r="X105" s="78"/>
      <c r="Y105" s="77"/>
      <c r="AA105" s="97" t="s">
        <v>174</v>
      </c>
    </row>
    <row r="106" spans="1:27" ht="15" hidden="1" customHeight="1">
      <c r="A106" s="45"/>
      <c r="B106" s="96"/>
      <c r="C106" s="95"/>
      <c r="D106" s="79"/>
      <c r="E106" s="78"/>
      <c r="F106" s="78"/>
      <c r="G106" s="78"/>
      <c r="H106" s="81"/>
      <c r="I106" s="81"/>
      <c r="J106" s="81"/>
      <c r="K106" s="81"/>
      <c r="L106" s="81"/>
      <c r="M106" s="81"/>
      <c r="N106" s="81"/>
      <c r="O106" s="80"/>
      <c r="P106" s="80"/>
      <c r="Q106" s="80"/>
      <c r="R106" s="80"/>
      <c r="S106" s="80"/>
      <c r="T106" s="80"/>
      <c r="U106" s="78"/>
      <c r="V106" s="78"/>
      <c r="W106" s="78"/>
      <c r="X106" s="78"/>
      <c r="Y106" s="77"/>
    </row>
    <row r="107" spans="1:27" ht="15" hidden="1">
      <c r="A107" s="45"/>
      <c r="B107" s="96"/>
      <c r="C107" s="95"/>
      <c r="D107" s="79"/>
      <c r="E107" s="78"/>
      <c r="F107" s="458" t="s">
        <v>175</v>
      </c>
      <c r="G107" s="458"/>
      <c r="H107" s="458"/>
      <c r="I107" s="458"/>
      <c r="J107" s="458"/>
      <c r="K107" s="458"/>
      <c r="L107" s="458"/>
      <c r="M107" s="458"/>
      <c r="N107" s="458"/>
      <c r="O107" s="458"/>
      <c r="P107" s="458"/>
      <c r="Q107" s="458"/>
      <c r="R107" s="458"/>
      <c r="S107" s="458"/>
      <c r="T107" s="458"/>
      <c r="U107" s="458"/>
      <c r="V107" s="458"/>
      <c r="W107" s="458"/>
      <c r="X107" s="458"/>
      <c r="Y107" s="77"/>
    </row>
    <row r="108" spans="1:27" ht="15" hidden="1">
      <c r="A108" s="45"/>
      <c r="B108" s="96"/>
      <c r="C108" s="95"/>
      <c r="D108" s="79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7"/>
    </row>
    <row r="109" spans="1:27" ht="15" hidden="1">
      <c r="A109" s="45"/>
      <c r="B109" s="96"/>
      <c r="C109" s="95"/>
      <c r="D109" s="79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7"/>
    </row>
    <row r="110" spans="1:27" ht="15" hidden="1">
      <c r="A110" s="45"/>
      <c r="B110" s="96"/>
      <c r="C110" s="95"/>
      <c r="D110" s="79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7"/>
    </row>
    <row r="111" spans="1:27" ht="15" hidden="1">
      <c r="A111" s="45"/>
      <c r="B111" s="96"/>
      <c r="C111" s="95"/>
      <c r="D111" s="79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7"/>
    </row>
    <row r="112" spans="1:27" ht="15" hidden="1">
      <c r="A112" s="45"/>
      <c r="B112" s="96"/>
      <c r="C112" s="95"/>
      <c r="D112" s="79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7"/>
    </row>
    <row r="113" spans="1:25" ht="15" hidden="1">
      <c r="A113" s="45"/>
      <c r="B113" s="96"/>
      <c r="C113" s="95"/>
      <c r="D113" s="79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7"/>
    </row>
    <row r="114" spans="1:25" ht="25.5" hidden="1" customHeight="1">
      <c r="A114" s="45"/>
      <c r="B114" s="96"/>
      <c r="C114" s="95"/>
      <c r="D114" s="79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7"/>
    </row>
    <row r="115" spans="1:25" ht="11.25" hidden="1" customHeight="1">
      <c r="A115" s="45"/>
      <c r="B115" s="96"/>
      <c r="C115" s="95"/>
      <c r="D115" s="79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7"/>
    </row>
    <row r="116" spans="1:25" ht="8.25" hidden="1" customHeight="1">
      <c r="A116" s="45"/>
      <c r="B116" s="96"/>
      <c r="C116" s="95"/>
      <c r="D116" s="79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7"/>
    </row>
    <row r="117" spans="1:25" ht="10.5" hidden="1" customHeight="1">
      <c r="A117" s="45"/>
      <c r="B117" s="96"/>
      <c r="C117" s="95"/>
      <c r="D117" s="79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7"/>
    </row>
    <row r="118" spans="1:25" ht="15" customHeight="1">
      <c r="A118" s="45"/>
      <c r="B118" s="94"/>
      <c r="C118" s="93"/>
      <c r="D118" s="76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4"/>
    </row>
  </sheetData>
  <sheetProtection algorithmName="SHA-512" hashValue="TI9rcTLn99UjuFTp65XvgEmNnlkFkFprNhBuw4nAwdHwakHdd/Y9jAl1CKD+pd8tXP41SlzfKtvnY6Yd1r+wFQ==" saltValue="4v2qevkA7UlC41OVj5pA0w==" spinCount="100000" sheet="1" objects="1" scenarios="1" formatColumns="0" formatRows="0"/>
  <dataConsolidate leftLabels="1" link="1"/>
  <mergeCells count="31">
    <mergeCell ref="E46:X57"/>
    <mergeCell ref="P23:W23"/>
    <mergeCell ref="F22:M22"/>
    <mergeCell ref="P22:X22"/>
    <mergeCell ref="E35:X39"/>
    <mergeCell ref="E40:X40"/>
    <mergeCell ref="E41:X45"/>
    <mergeCell ref="B2:G2"/>
    <mergeCell ref="B3:C3"/>
    <mergeCell ref="B5:Y5"/>
    <mergeCell ref="E7:X19"/>
    <mergeCell ref="F21:M21"/>
    <mergeCell ref="P21:X21"/>
    <mergeCell ref="F107:X107"/>
    <mergeCell ref="H61:X61"/>
    <mergeCell ref="E86:G86"/>
    <mergeCell ref="H86:X86"/>
    <mergeCell ref="E87:G87"/>
    <mergeCell ref="H87:X87"/>
    <mergeCell ref="E88:G88"/>
    <mergeCell ref="H88:X88"/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</mergeCells>
  <hyperlinks>
    <hyperlink ref="E58:U58" location="Инструкция!A1" tooltip="http://sp.eias.ru/index.php?a=add&amp;catid=76" display="Обратиться за помощью в службу технической поддержки" xr:uid="{00000000-0004-0000-0000-000000000000}"/>
    <hyperlink ref="E70:T70" location="Инструкция!A1" tooltip="http://support.eias.ru/knowledgebase.php?article=28" display="Инструкция по загрузке сопроводительных материалов" xr:uid="{00000000-0004-0000-0000-000001000000}"/>
    <hyperlink ref="E71:T71" location="Инструкция!A1" tooltip="http://eias.ru/files/shablon/FAS_JKH_OPEN_INFO_ORG_WARM.pdf" display="Инструкция по работе с отчетной формой" xr:uid="{00000000-0004-0000-0000-000002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126</xdr:row>
                <xdr:rowOff>47625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07">
    <tabColor rgb="FFCCCCFF"/>
    <pageSetUpPr fitToPage="1"/>
  </sheetPr>
  <dimension ref="A1:I15"/>
  <sheetViews>
    <sheetView showGridLines="0" topLeftCell="C6" zoomScaleNormal="100" workbookViewId="0">
      <selection activeCell="E25" sqref="E25"/>
    </sheetView>
  </sheetViews>
  <sheetFormatPr defaultRowHeight="14.25"/>
  <cols>
    <col min="1" max="2" width="9.140625" style="13" hidden="1" customWidth="1"/>
    <col min="3" max="3" width="3.7109375" style="58" customWidth="1"/>
    <col min="4" max="4" width="6.28515625" style="13" bestFit="1" customWidth="1"/>
    <col min="5" max="5" width="94.85546875" style="13" customWidth="1"/>
    <col min="6" max="16384" width="9.140625" style="13"/>
  </cols>
  <sheetData>
    <row r="1" spans="3:9" hidden="1"/>
    <row r="2" spans="3:9" hidden="1"/>
    <row r="3" spans="3:9" hidden="1"/>
    <row r="4" spans="3:9" hidden="1"/>
    <row r="5" spans="3:9" hidden="1"/>
    <row r="6" spans="3:9" s="336" customFormat="1" ht="6">
      <c r="C6" s="367"/>
      <c r="D6" s="366"/>
      <c r="E6" s="366"/>
    </row>
    <row r="7" spans="3:9" ht="18.95" customHeight="1">
      <c r="C7" s="59"/>
      <c r="D7" s="495" t="s">
        <v>460</v>
      </c>
      <c r="E7" s="497"/>
    </row>
    <row r="8" spans="3:9" s="336" customFormat="1" ht="6">
      <c r="C8" s="367"/>
      <c r="D8" s="366"/>
      <c r="E8" s="366"/>
    </row>
    <row r="9" spans="3:9" ht="15.95" customHeight="1">
      <c r="C9" s="59"/>
      <c r="D9" s="199" t="s">
        <v>32</v>
      </c>
      <c r="E9" s="179" t="s">
        <v>250</v>
      </c>
    </row>
    <row r="10" spans="3:9" ht="12" customHeight="1">
      <c r="C10" s="59"/>
      <c r="D10" s="44" t="s">
        <v>33</v>
      </c>
      <c r="E10" s="44" t="s">
        <v>5</v>
      </c>
    </row>
    <row r="11" spans="3:9" ht="11.25" hidden="1" customHeight="1">
      <c r="C11" s="59"/>
      <c r="D11" s="268">
        <v>0</v>
      </c>
      <c r="E11" s="269"/>
    </row>
    <row r="12" spans="3:9" ht="15" customHeight="1">
      <c r="C12" s="169"/>
      <c r="D12" s="170">
        <v>1</v>
      </c>
      <c r="E12" s="171" t="s">
        <v>2126</v>
      </c>
    </row>
    <row r="13" spans="3:9" ht="12" customHeight="1">
      <c r="C13" s="59"/>
      <c r="D13" s="270"/>
      <c r="E13" s="271" t="s">
        <v>113</v>
      </c>
    </row>
    <row r="14" spans="3:9" ht="3" customHeight="1"/>
    <row r="15" spans="3:9" ht="22.5" customHeight="1">
      <c r="C15" s="272"/>
      <c r="D15" s="528" t="s">
        <v>475</v>
      </c>
      <c r="E15" s="529"/>
      <c r="F15" s="273"/>
      <c r="G15" s="273"/>
      <c r="H15" s="273"/>
      <c r="I15" s="27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09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Check">
    <tabColor indexed="31"/>
  </sheetPr>
  <dimension ref="B1:E4"/>
  <sheetViews>
    <sheetView showGridLines="0" zoomScaleNormal="100" workbookViewId="0">
      <selection activeCell="B6" sqref="B6"/>
    </sheetView>
  </sheetViews>
  <sheetFormatPr defaultRowHeight="11.25"/>
  <cols>
    <col min="1" max="1" width="3.7109375" style="13" customWidth="1"/>
    <col min="2" max="2" width="36.7109375" style="13" customWidth="1"/>
    <col min="3" max="3" width="103.28515625" style="13" customWidth="1"/>
    <col min="4" max="4" width="17.7109375" style="13" customWidth="1"/>
    <col min="5" max="16384" width="9.140625" style="13"/>
  </cols>
  <sheetData>
    <row r="1" spans="2:5" s="336" customFormat="1" ht="6"/>
    <row r="2" spans="2:5" ht="22.5">
      <c r="B2" s="530" t="s">
        <v>12</v>
      </c>
      <c r="C2" s="530"/>
      <c r="D2" s="530"/>
      <c r="E2" s="332"/>
    </row>
    <row r="3" spans="2:5" s="336" customFormat="1" ht="6"/>
    <row r="4" spans="2:5" ht="21.75" customHeight="1">
      <c r="B4" s="437" t="s">
        <v>30</v>
      </c>
      <c r="C4" s="437" t="s">
        <v>31</v>
      </c>
      <c r="D4" s="437" t="s">
        <v>24</v>
      </c>
    </row>
  </sheetData>
  <sheetProtection algorithmName="SHA-512" hashValue="WIdy26fmvJYP7/Y4ftAW7+SC+vbWCXMdnme6aes13cgFzNhP/13aTrBR3uiDguMYqiMeArfMtgEul7lx6pACOw==" saltValue="U7ywXvTuMYH2wE+ghkNMdQ==" spinCount="100000" sheet="1" objects="1" scenarios="1" formatColumns="0" formatRows="0" autoFilter="0"/>
  <autoFilter ref="B4:D4" xr:uid="{00000000-0001-0000-0A00-000000000000}"/>
  <mergeCells count="1">
    <mergeCell ref="B2:D2"/>
  </mergeCells>
  <phoneticPr fontId="9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R_LIST">
    <tabColor theme="9" tint="0.39997558519241921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odList02">
    <tabColor indexed="47"/>
  </sheetPr>
  <dimension ref="A1"/>
  <sheetViews>
    <sheetView showGridLines="0" workbookViewId="0"/>
  </sheetViews>
  <sheetFormatPr defaultRowHeight="11.25"/>
  <cols>
    <col min="1" max="1" width="110.7109375" customWidth="1"/>
    <col min="2" max="2" width="39.5703125" customWidth="1"/>
  </cols>
  <sheetData/>
  <sheetProtection formatColumns="0" formatRows="0"/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REESTR_VT">
    <tabColor indexed="47"/>
  </sheetPr>
  <dimension ref="A1"/>
  <sheetViews>
    <sheetView showGridLines="0" zoomScaleNormal="100" workbookViewId="0"/>
  </sheetViews>
  <sheetFormatPr defaultRowHeight="11.25"/>
  <cols>
    <col min="1" max="1" width="9.140625" style="192"/>
    <col min="2" max="2" width="65.28515625" style="192" customWidth="1"/>
    <col min="3" max="3" width="41" style="192" customWidth="1"/>
    <col min="4" max="16384" width="9.140625" style="192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REESTR_VED">
    <tabColor indexed="47"/>
  </sheetPr>
  <dimension ref="A1:B11"/>
  <sheetViews>
    <sheetView showGridLines="0" zoomScaleNormal="100" workbookViewId="0"/>
  </sheetViews>
  <sheetFormatPr defaultRowHeight="11.25"/>
  <cols>
    <col min="1" max="1" width="9.140625" style="192"/>
    <col min="2" max="2" width="65.28515625" style="192" customWidth="1"/>
    <col min="3" max="3" width="41" style="192" customWidth="1"/>
    <col min="4" max="16384" width="9.140625" style="192"/>
  </cols>
  <sheetData>
    <row r="1" spans="1:2">
      <c r="A1" s="192" t="s">
        <v>369</v>
      </c>
      <c r="B1" s="192" t="s">
        <v>370</v>
      </c>
    </row>
    <row r="2" spans="1:2">
      <c r="A2" s="192">
        <v>4190064</v>
      </c>
      <c r="B2" s="192" t="s">
        <v>1963</v>
      </c>
    </row>
    <row r="3" spans="1:2">
      <c r="A3" s="192">
        <v>4190065</v>
      </c>
      <c r="B3" s="192" t="s">
        <v>1964</v>
      </c>
    </row>
    <row r="4" spans="1:2">
      <c r="A4" s="192">
        <v>4190066</v>
      </c>
      <c r="B4" s="192" t="s">
        <v>1965</v>
      </c>
    </row>
    <row r="5" spans="1:2">
      <c r="A5" s="192">
        <v>4190067</v>
      </c>
      <c r="B5" s="192" t="s">
        <v>1966</v>
      </c>
    </row>
    <row r="6" spans="1:2">
      <c r="A6" s="192">
        <v>4190068</v>
      </c>
      <c r="B6" s="192" t="s">
        <v>1967</v>
      </c>
    </row>
    <row r="7" spans="1:2">
      <c r="A7" s="192">
        <v>4190069</v>
      </c>
      <c r="B7" s="192" t="s">
        <v>1968</v>
      </c>
    </row>
    <row r="8" spans="1:2">
      <c r="A8" s="192">
        <v>4190070</v>
      </c>
      <c r="B8" s="192" t="s">
        <v>1969</v>
      </c>
    </row>
    <row r="9" spans="1:2">
      <c r="A9" s="192">
        <v>4190071</v>
      </c>
      <c r="B9" s="192" t="s">
        <v>1970</v>
      </c>
    </row>
    <row r="10" spans="1:2">
      <c r="A10" s="192">
        <v>4190072</v>
      </c>
      <c r="B10" s="192" t="s">
        <v>1971</v>
      </c>
    </row>
    <row r="11" spans="1:2">
      <c r="A11" s="192">
        <v>4190073</v>
      </c>
      <c r="B11" s="192" t="s">
        <v>1972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odfrmReestrObj">
    <tabColor indexed="47"/>
  </sheetPr>
  <dimension ref="A1"/>
  <sheetViews>
    <sheetView showGridLines="0" workbookViewId="0"/>
  </sheetViews>
  <sheetFormatPr defaultRowHeight="12.75"/>
  <cols>
    <col min="1" max="16384" width="9.140625" style="188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110"/>
  </cols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llSheetsInThisWorkbook">
    <tabColor indexed="47"/>
  </sheetPr>
  <dimension ref="A1:B36"/>
  <sheetViews>
    <sheetView showGridLines="0" zoomScaleNormal="100" workbookViewId="0"/>
  </sheetViews>
  <sheetFormatPr defaultRowHeight="11.25"/>
  <cols>
    <col min="1" max="1" width="36.28515625" customWidth="1"/>
    <col min="2" max="2" width="21.140625" bestFit="1" customWidth="1"/>
    <col min="3" max="16384" width="9.140625" style="3"/>
  </cols>
  <sheetData>
    <row r="1" spans="1:2">
      <c r="A1" s="4" t="s">
        <v>13</v>
      </c>
      <c r="B1" s="4" t="s">
        <v>14</v>
      </c>
    </row>
    <row r="2" spans="1:2">
      <c r="A2" t="s">
        <v>15</v>
      </c>
      <c r="B2" t="s">
        <v>364</v>
      </c>
    </row>
    <row r="3" spans="1:2">
      <c r="A3" t="s">
        <v>189</v>
      </c>
      <c r="B3" t="s">
        <v>510</v>
      </c>
    </row>
    <row r="4" spans="1:2">
      <c r="A4" t="s">
        <v>16</v>
      </c>
      <c r="B4" t="s">
        <v>205</v>
      </c>
    </row>
    <row r="5" spans="1:2">
      <c r="A5" t="s">
        <v>539</v>
      </c>
      <c r="B5" t="s">
        <v>373</v>
      </c>
    </row>
    <row r="6" spans="1:2">
      <c r="A6" t="s">
        <v>540</v>
      </c>
      <c r="B6" t="s">
        <v>374</v>
      </c>
    </row>
    <row r="7" spans="1:2">
      <c r="A7" t="s">
        <v>541</v>
      </c>
      <c r="B7" t="s">
        <v>365</v>
      </c>
    </row>
    <row r="8" spans="1:2">
      <c r="A8" t="s">
        <v>469</v>
      </c>
      <c r="B8" t="s">
        <v>201</v>
      </c>
    </row>
    <row r="9" spans="1:2">
      <c r="A9" t="s">
        <v>470</v>
      </c>
      <c r="B9" t="s">
        <v>191</v>
      </c>
    </row>
    <row r="10" spans="1:2">
      <c r="A10" t="s">
        <v>11</v>
      </c>
      <c r="B10" t="s">
        <v>192</v>
      </c>
    </row>
    <row r="11" spans="1:2">
      <c r="A11" t="s">
        <v>349</v>
      </c>
      <c r="B11" t="s">
        <v>471</v>
      </c>
    </row>
    <row r="12" spans="1:2">
      <c r="A12" t="s">
        <v>190</v>
      </c>
      <c r="B12" t="s">
        <v>468</v>
      </c>
    </row>
    <row r="13" spans="1:2">
      <c r="B13" t="s">
        <v>511</v>
      </c>
    </row>
    <row r="14" spans="1:2">
      <c r="B14" t="s">
        <v>193</v>
      </c>
    </row>
    <row r="15" spans="1:2">
      <c r="B15" t="s">
        <v>211</v>
      </c>
    </row>
    <row r="16" spans="1:2">
      <c r="B16" t="s">
        <v>472</v>
      </c>
    </row>
    <row r="17" spans="2:2">
      <c r="B17" t="s">
        <v>194</v>
      </c>
    </row>
    <row r="18" spans="2:2">
      <c r="B18" t="s">
        <v>195</v>
      </c>
    </row>
    <row r="19" spans="2:2">
      <c r="B19" t="s">
        <v>196</v>
      </c>
    </row>
    <row r="20" spans="2:2">
      <c r="B20" t="s">
        <v>197</v>
      </c>
    </row>
    <row r="21" spans="2:2">
      <c r="B21" t="s">
        <v>198</v>
      </c>
    </row>
    <row r="22" spans="2:2">
      <c r="B22" t="s">
        <v>199</v>
      </c>
    </row>
    <row r="23" spans="2:2">
      <c r="B23" t="s">
        <v>200</v>
      </c>
    </row>
    <row r="24" spans="2:2">
      <c r="B24" t="s">
        <v>202</v>
      </c>
    </row>
    <row r="25" spans="2:2">
      <c r="B25" t="s">
        <v>203</v>
      </c>
    </row>
    <row r="26" spans="2:2">
      <c r="B26" t="s">
        <v>204</v>
      </c>
    </row>
    <row r="27" spans="2:2">
      <c r="B27" t="s">
        <v>206</v>
      </c>
    </row>
    <row r="28" spans="2:2">
      <c r="B28" t="s">
        <v>207</v>
      </c>
    </row>
    <row r="29" spans="2:2">
      <c r="B29" t="s">
        <v>473</v>
      </c>
    </row>
    <row r="30" spans="2:2">
      <c r="B30" t="s">
        <v>347</v>
      </c>
    </row>
    <row r="31" spans="2:2">
      <c r="B31" t="s">
        <v>208</v>
      </c>
    </row>
    <row r="32" spans="2:2">
      <c r="B32" t="s">
        <v>209</v>
      </c>
    </row>
    <row r="33" spans="2:2">
      <c r="B33" t="s">
        <v>210</v>
      </c>
    </row>
    <row r="34" spans="2:2">
      <c r="B34" t="s">
        <v>212</v>
      </c>
    </row>
    <row r="35" spans="2:2">
      <c r="B35" t="s">
        <v>213</v>
      </c>
    </row>
    <row r="36" spans="2:2">
      <c r="B36" t="s">
        <v>214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odUpdTemplLogger">
    <tabColor indexed="24"/>
  </sheetPr>
  <dimension ref="A1:D19"/>
  <sheetViews>
    <sheetView showGridLines="0" zoomScaleNormal="100" workbookViewId="0"/>
  </sheetViews>
  <sheetFormatPr defaultRowHeight="11.25"/>
  <cols>
    <col min="1" max="1" width="30.7109375" style="12" customWidth="1"/>
    <col min="2" max="2" width="80.7109375" style="12" customWidth="1"/>
    <col min="3" max="3" width="30.7109375" style="12" customWidth="1"/>
    <col min="4" max="16384" width="9.140625" style="11"/>
  </cols>
  <sheetData>
    <row r="1" spans="1:4" ht="24" customHeight="1">
      <c r="A1" s="111" t="s">
        <v>22</v>
      </c>
      <c r="B1" s="111" t="s">
        <v>23</v>
      </c>
      <c r="C1" s="111" t="s">
        <v>24</v>
      </c>
      <c r="D1" s="10"/>
    </row>
    <row r="2" spans="1:4">
      <c r="A2" s="452">
        <v>44216.735393518517</v>
      </c>
      <c r="B2" s="12" t="s">
        <v>580</v>
      </c>
      <c r="C2" s="12" t="s">
        <v>383</v>
      </c>
    </row>
    <row r="3" spans="1:4">
      <c r="A3" s="452">
        <v>44216.735405092593</v>
      </c>
      <c r="B3" s="12" t="s">
        <v>581</v>
      </c>
      <c r="C3" s="12" t="s">
        <v>383</v>
      </c>
    </row>
    <row r="4" spans="1:4">
      <c r="A4" s="452">
        <v>44216.735509259262</v>
      </c>
      <c r="B4" s="12" t="s">
        <v>580</v>
      </c>
      <c r="C4" s="12" t="s">
        <v>383</v>
      </c>
    </row>
    <row r="5" spans="1:4">
      <c r="A5" s="452">
        <v>44216.735520833332</v>
      </c>
      <c r="B5" s="12" t="s">
        <v>581</v>
      </c>
      <c r="C5" s="12" t="s">
        <v>383</v>
      </c>
    </row>
    <row r="6" spans="1:4">
      <c r="A6" s="452">
        <v>44216.735763888886</v>
      </c>
      <c r="B6" s="12" t="s">
        <v>580</v>
      </c>
      <c r="C6" s="12" t="s">
        <v>383</v>
      </c>
    </row>
    <row r="7" spans="1:4">
      <c r="A7" s="452">
        <v>44216.73578703704</v>
      </c>
      <c r="B7" s="12" t="s">
        <v>581</v>
      </c>
      <c r="C7" s="12" t="s">
        <v>383</v>
      </c>
    </row>
    <row r="8" spans="1:4">
      <c r="A8" s="452">
        <v>44228.647511574076</v>
      </c>
      <c r="B8" s="12" t="s">
        <v>580</v>
      </c>
      <c r="C8" s="12" t="s">
        <v>383</v>
      </c>
    </row>
    <row r="9" spans="1:4">
      <c r="A9" s="452">
        <v>44228.647523148145</v>
      </c>
      <c r="B9" s="12" t="s">
        <v>581</v>
      </c>
      <c r="C9" s="12" t="s">
        <v>383</v>
      </c>
    </row>
    <row r="10" spans="1:4">
      <c r="A10" s="452">
        <v>44355.463900462964</v>
      </c>
      <c r="B10" s="12" t="s">
        <v>580</v>
      </c>
      <c r="C10" s="12" t="s">
        <v>383</v>
      </c>
    </row>
    <row r="11" spans="1:4">
      <c r="A11" s="452">
        <v>44355.463912037034</v>
      </c>
      <c r="B11" s="12" t="s">
        <v>581</v>
      </c>
      <c r="C11" s="12" t="s">
        <v>383</v>
      </c>
    </row>
    <row r="12" spans="1:4">
      <c r="A12" s="452">
        <v>44357.49355324074</v>
      </c>
      <c r="B12" s="12" t="s">
        <v>580</v>
      </c>
      <c r="C12" s="12" t="s">
        <v>383</v>
      </c>
    </row>
    <row r="13" spans="1:4">
      <c r="A13" s="452">
        <v>44357.493564814817</v>
      </c>
      <c r="B13" s="12" t="s">
        <v>581</v>
      </c>
      <c r="C13" s="12" t="s">
        <v>383</v>
      </c>
    </row>
    <row r="14" spans="1:4">
      <c r="A14" s="452">
        <v>44357.49417824074</v>
      </c>
      <c r="B14" s="12" t="s">
        <v>580</v>
      </c>
      <c r="C14" s="12" t="s">
        <v>383</v>
      </c>
    </row>
    <row r="15" spans="1:4">
      <c r="A15" s="452">
        <v>44357.494189814817</v>
      </c>
      <c r="B15" s="12" t="s">
        <v>581</v>
      </c>
      <c r="C15" s="12" t="s">
        <v>383</v>
      </c>
    </row>
    <row r="16" spans="1:4">
      <c r="A16" s="452">
        <v>45050.479699074072</v>
      </c>
      <c r="B16" s="12" t="s">
        <v>580</v>
      </c>
      <c r="C16" s="12" t="s">
        <v>383</v>
      </c>
    </row>
    <row r="17" spans="1:3">
      <c r="A17" s="452">
        <v>45050.479733796295</v>
      </c>
      <c r="B17" s="12" t="s">
        <v>581</v>
      </c>
      <c r="C17" s="12" t="s">
        <v>383</v>
      </c>
    </row>
    <row r="18" spans="1:3">
      <c r="A18" s="452">
        <v>45050.662685185183</v>
      </c>
      <c r="B18" s="12" t="s">
        <v>580</v>
      </c>
      <c r="C18" s="12" t="s">
        <v>383</v>
      </c>
    </row>
    <row r="19" spans="1:3">
      <c r="A19" s="452">
        <v>45050.66269675926</v>
      </c>
      <c r="B19" s="12" t="s">
        <v>581</v>
      </c>
      <c r="C19" s="12" t="s">
        <v>383</v>
      </c>
    </row>
  </sheetData>
  <sheetProtection algorithmName="SHA-512" hashValue="qEYjYLcSmnfocl12lTcRrfN0tm1pBk+p5lrURwNHthR0uKGO2LSb/P4t4zjR9gJ4fAoR+GGIlNcb1HLVEQ/bqw==" saltValue="zRVOpptLdxdekWHzkcjurA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EHSHEET">
    <tabColor indexed="47"/>
  </sheetPr>
  <dimension ref="A1:AH87"/>
  <sheetViews>
    <sheetView showGridLines="0" zoomScaleNormal="100" workbookViewId="0"/>
  </sheetViews>
  <sheetFormatPr defaultRowHeight="11.25"/>
  <cols>
    <col min="1" max="1" width="32.5703125" style="7" bestFit="1" customWidth="1"/>
    <col min="3" max="3" width="9.140625" style="50"/>
    <col min="4" max="4" width="9.140625" style="50" customWidth="1"/>
    <col min="5" max="5" width="9.140625" style="5"/>
    <col min="6" max="6" width="11.140625" style="5" customWidth="1"/>
    <col min="7" max="7" width="31.42578125" style="5" bestFit="1" customWidth="1"/>
    <col min="8" max="8" width="35.28515625" style="5" customWidth="1"/>
    <col min="9" max="9" width="14.5703125" style="5" bestFit="1" customWidth="1"/>
    <col min="10" max="11" width="26.85546875" style="5" customWidth="1"/>
    <col min="12" max="12" width="9.140625" style="5"/>
    <col min="13" max="13" width="26.28515625" style="70" customWidth="1"/>
    <col min="14" max="14" width="29.140625" style="71" customWidth="1"/>
    <col min="15" max="15" width="9.140625" style="5"/>
    <col min="16" max="16" width="60.7109375" style="5" customWidth="1"/>
    <col min="17" max="17" width="39.7109375" style="5" bestFit="1" customWidth="1"/>
    <col min="18" max="18" width="87.5703125" style="5" customWidth="1"/>
    <col min="19" max="19" width="81.5703125" style="5" customWidth="1"/>
    <col min="20" max="20" width="9.140625" style="5"/>
    <col min="21" max="22" width="9.140625" style="3"/>
    <col min="23" max="24" width="9.140625" style="5"/>
    <col min="25" max="25" width="13.42578125" style="5" customWidth="1"/>
    <col min="26" max="26" width="24.85546875" style="5" customWidth="1"/>
    <col min="27" max="27" width="9.140625" style="5"/>
    <col min="28" max="28" width="11.140625" style="5" bestFit="1" customWidth="1"/>
    <col min="29" max="29" width="72" style="5" customWidth="1"/>
    <col min="30" max="30" width="9.140625" style="5"/>
    <col min="31" max="32" width="32.140625" style="5" customWidth="1"/>
    <col min="33" max="34" width="39.7109375" style="5" customWidth="1"/>
    <col min="35" max="16384" width="9.140625" style="5"/>
  </cols>
  <sheetData>
    <row r="1" spans="1:34" s="48" customFormat="1" ht="45">
      <c r="A1" s="47" t="s">
        <v>19</v>
      </c>
      <c r="B1" s="46"/>
      <c r="C1" s="47" t="s">
        <v>28</v>
      </c>
      <c r="D1" s="47" t="s">
        <v>25</v>
      </c>
      <c r="E1" s="47" t="s">
        <v>118</v>
      </c>
      <c r="F1" s="47" t="s">
        <v>168</v>
      </c>
      <c r="G1" s="47" t="s">
        <v>134</v>
      </c>
      <c r="H1" s="47" t="s">
        <v>139</v>
      </c>
      <c r="I1" s="47" t="s">
        <v>162</v>
      </c>
      <c r="J1" s="47" t="s">
        <v>566</v>
      </c>
      <c r="K1" s="47" t="s">
        <v>360</v>
      </c>
      <c r="L1" s="186" t="s">
        <v>361</v>
      </c>
      <c r="M1" s="47" t="s">
        <v>163</v>
      </c>
      <c r="N1" s="69" t="s">
        <v>223</v>
      </c>
      <c r="P1" s="278" t="s">
        <v>574</v>
      </c>
      <c r="Q1" s="278" t="s">
        <v>224</v>
      </c>
      <c r="R1" s="276" t="s">
        <v>237</v>
      </c>
      <c r="S1" s="123" t="s">
        <v>238</v>
      </c>
      <c r="U1" s="162" t="s">
        <v>286</v>
      </c>
      <c r="V1" s="162" t="s">
        <v>287</v>
      </c>
      <c r="X1" s="384" t="s">
        <v>337</v>
      </c>
      <c r="Y1" s="384" t="s">
        <v>340</v>
      </c>
      <c r="Z1" s="384" t="s">
        <v>341</v>
      </c>
      <c r="AB1" s="531" t="s">
        <v>482</v>
      </c>
      <c r="AC1" s="531"/>
      <c r="AE1" s="400" t="s">
        <v>493</v>
      </c>
      <c r="AF1" s="400" t="s">
        <v>501</v>
      </c>
      <c r="AG1" s="400" t="s">
        <v>492</v>
      </c>
      <c r="AH1" s="400" t="s">
        <v>502</v>
      </c>
    </row>
    <row r="2" spans="1:34" ht="56.25">
      <c r="A2" s="6" t="s">
        <v>41</v>
      </c>
      <c r="C2" s="49">
        <v>2013</v>
      </c>
      <c r="D2" s="49" t="s">
        <v>26</v>
      </c>
      <c r="E2" s="52" t="s">
        <v>119</v>
      </c>
      <c r="F2" s="52" t="s">
        <v>169</v>
      </c>
      <c r="G2" s="52" t="s">
        <v>132</v>
      </c>
      <c r="H2" s="52" t="s">
        <v>136</v>
      </c>
      <c r="I2" s="52" t="s">
        <v>33</v>
      </c>
      <c r="J2" s="52" t="s">
        <v>565</v>
      </c>
      <c r="K2" s="72"/>
      <c r="L2" s="187">
        <v>55</v>
      </c>
      <c r="M2" s="47" t="s">
        <v>164</v>
      </c>
      <c r="N2" s="69" t="s">
        <v>222</v>
      </c>
      <c r="P2" s="440" t="s">
        <v>570</v>
      </c>
      <c r="Q2" s="279" t="s">
        <v>575</v>
      </c>
      <c r="R2" s="277" t="s">
        <v>230</v>
      </c>
      <c r="S2" s="49" t="s">
        <v>239</v>
      </c>
      <c r="U2" t="s">
        <v>288</v>
      </c>
      <c r="V2" t="s">
        <v>288</v>
      </c>
      <c r="X2" s="383" t="s">
        <v>338</v>
      </c>
      <c r="Y2" s="399" t="s">
        <v>342</v>
      </c>
      <c r="Z2" s="399" t="s">
        <v>343</v>
      </c>
      <c r="AB2" s="381" t="s">
        <v>469</v>
      </c>
      <c r="AC2" s="382" t="s">
        <v>483</v>
      </c>
      <c r="AE2" t="s">
        <v>1986</v>
      </c>
      <c r="AF2"/>
      <c r="AG2" t="s">
        <v>1987</v>
      </c>
      <c r="AH2"/>
    </row>
    <row r="3" spans="1:34" ht="25.5">
      <c r="A3" s="6" t="s">
        <v>42</v>
      </c>
      <c r="C3" s="49">
        <v>2014</v>
      </c>
      <c r="D3" s="49" t="s">
        <v>27</v>
      </c>
      <c r="E3" s="52" t="s">
        <v>120</v>
      </c>
      <c r="F3" s="52" t="s">
        <v>170</v>
      </c>
      <c r="G3" s="52" t="s">
        <v>133</v>
      </c>
      <c r="H3" s="52" t="s">
        <v>137</v>
      </c>
      <c r="I3" s="52" t="s">
        <v>5</v>
      </c>
      <c r="J3" s="52" t="s">
        <v>339</v>
      </c>
      <c r="K3" s="72" t="s">
        <v>359</v>
      </c>
      <c r="L3" s="186" t="s">
        <v>363</v>
      </c>
      <c r="M3" s="47" t="s">
        <v>165</v>
      </c>
      <c r="N3" s="69" t="s">
        <v>220</v>
      </c>
      <c r="P3" s="440" t="s">
        <v>571</v>
      </c>
      <c r="Q3" s="279" t="s">
        <v>465</v>
      </c>
      <c r="R3" s="277" t="s">
        <v>231</v>
      </c>
      <c r="S3" s="49" t="s">
        <v>240</v>
      </c>
      <c r="U3" t="s">
        <v>289</v>
      </c>
      <c r="V3" t="s">
        <v>289</v>
      </c>
      <c r="X3" s="385" t="s">
        <v>339</v>
      </c>
      <c r="Y3" s="386" t="s">
        <v>344</v>
      </c>
      <c r="Z3" s="386" t="s">
        <v>344</v>
      </c>
      <c r="AB3" s="385" t="s">
        <v>539</v>
      </c>
      <c r="AC3" s="387" t="s">
        <v>542</v>
      </c>
      <c r="AE3"/>
      <c r="AF3"/>
      <c r="AG3"/>
      <c r="AH3"/>
    </row>
    <row r="4" spans="1:34" ht="56.25">
      <c r="A4" s="6" t="s">
        <v>43</v>
      </c>
      <c r="C4" s="49">
        <v>2015</v>
      </c>
      <c r="E4" s="52" t="s">
        <v>121</v>
      </c>
      <c r="F4" s="52" t="s">
        <v>171</v>
      </c>
      <c r="H4" s="52" t="s">
        <v>138</v>
      </c>
      <c r="I4" s="52" t="s">
        <v>6</v>
      </c>
      <c r="K4" s="72"/>
      <c r="L4" s="187">
        <v>112</v>
      </c>
      <c r="M4" s="47" t="s">
        <v>166</v>
      </c>
      <c r="N4" s="69" t="s">
        <v>221</v>
      </c>
      <c r="P4" s="440" t="s">
        <v>572</v>
      </c>
      <c r="R4" s="121" t="s">
        <v>232</v>
      </c>
      <c r="S4" s="49" t="s">
        <v>241</v>
      </c>
      <c r="U4" t="s">
        <v>290</v>
      </c>
      <c r="V4" t="s">
        <v>290</v>
      </c>
      <c r="AB4" s="385" t="s">
        <v>540</v>
      </c>
      <c r="AC4" s="387" t="s">
        <v>484</v>
      </c>
      <c r="AE4"/>
      <c r="AF4"/>
      <c r="AG4"/>
      <c r="AH4"/>
    </row>
    <row r="5" spans="1:34" ht="25.5">
      <c r="A5" s="6" t="s">
        <v>44</v>
      </c>
      <c r="C5" s="49">
        <v>2016</v>
      </c>
      <c r="E5" s="52" t="s">
        <v>122</v>
      </c>
      <c r="F5" s="52" t="s">
        <v>172</v>
      </c>
      <c r="I5" s="52" t="s">
        <v>7</v>
      </c>
      <c r="M5" s="47" t="s">
        <v>167</v>
      </c>
      <c r="N5" s="69" t="s">
        <v>219</v>
      </c>
      <c r="P5" s="440" t="s">
        <v>573</v>
      </c>
      <c r="R5" s="122" t="s">
        <v>233</v>
      </c>
      <c r="S5" s="49" t="s">
        <v>247</v>
      </c>
      <c r="U5" t="s">
        <v>291</v>
      </c>
      <c r="V5" t="s">
        <v>291</v>
      </c>
      <c r="AB5" s="385" t="s">
        <v>541</v>
      </c>
      <c r="AC5" s="387" t="s">
        <v>485</v>
      </c>
      <c r="AE5"/>
      <c r="AF5"/>
      <c r="AG5"/>
      <c r="AH5"/>
    </row>
    <row r="6" spans="1:34" ht="22.5">
      <c r="A6" s="6" t="s">
        <v>45</v>
      </c>
      <c r="C6" s="49">
        <v>2017</v>
      </c>
      <c r="E6" s="52" t="s">
        <v>123</v>
      </c>
      <c r="F6" s="72"/>
      <c r="I6" s="52" t="s">
        <v>20</v>
      </c>
      <c r="M6" s="5"/>
      <c r="N6" s="5"/>
      <c r="Q6" s="113"/>
      <c r="R6" s="122" t="s">
        <v>234</v>
      </c>
      <c r="S6" s="49" t="s">
        <v>248</v>
      </c>
      <c r="U6" t="s">
        <v>292</v>
      </c>
      <c r="V6" t="s">
        <v>292</v>
      </c>
      <c r="AE6"/>
      <c r="AF6"/>
      <c r="AG6"/>
      <c r="AH6"/>
    </row>
    <row r="7" spans="1:34" ht="22.5">
      <c r="A7" s="6" t="s">
        <v>46</v>
      </c>
      <c r="E7" s="52" t="s">
        <v>124</v>
      </c>
      <c r="F7" s="72"/>
      <c r="I7" s="52" t="s">
        <v>21</v>
      </c>
      <c r="M7" s="5"/>
      <c r="N7" s="5"/>
      <c r="R7" s="122" t="s">
        <v>235</v>
      </c>
      <c r="S7" s="49" t="s">
        <v>242</v>
      </c>
      <c r="U7" t="s">
        <v>293</v>
      </c>
      <c r="V7" t="s">
        <v>293</v>
      </c>
      <c r="AE7"/>
      <c r="AF7"/>
      <c r="AG7"/>
      <c r="AH7"/>
    </row>
    <row r="8" spans="1:34">
      <c r="A8" s="6" t="s">
        <v>47</v>
      </c>
      <c r="E8" s="52" t="s">
        <v>125</v>
      </c>
      <c r="F8" s="72"/>
      <c r="I8" s="52" t="s">
        <v>115</v>
      </c>
      <c r="R8" s="121" t="s">
        <v>236</v>
      </c>
      <c r="S8" s="49" t="s">
        <v>243</v>
      </c>
      <c r="U8" t="s">
        <v>294</v>
      </c>
      <c r="V8" t="s">
        <v>294</v>
      </c>
    </row>
    <row r="9" spans="1:34">
      <c r="A9" s="6" t="s">
        <v>48</v>
      </c>
      <c r="E9" s="52" t="s">
        <v>126</v>
      </c>
      <c r="F9" s="72"/>
      <c r="I9" s="52" t="s">
        <v>116</v>
      </c>
      <c r="R9" s="3"/>
      <c r="S9" s="49" t="s">
        <v>244</v>
      </c>
      <c r="U9" t="s">
        <v>295</v>
      </c>
      <c r="V9" t="s">
        <v>295</v>
      </c>
    </row>
    <row r="10" spans="1:34" ht="22.5">
      <c r="A10" s="6" t="s">
        <v>49</v>
      </c>
      <c r="E10" s="52" t="s">
        <v>127</v>
      </c>
      <c r="F10" s="72"/>
      <c r="I10" s="52" t="s">
        <v>143</v>
      </c>
      <c r="R10" s="3"/>
      <c r="S10" s="49" t="s">
        <v>245</v>
      </c>
      <c r="U10" t="s">
        <v>296</v>
      </c>
      <c r="V10" t="s">
        <v>296</v>
      </c>
    </row>
    <row r="11" spans="1:34" ht="38.25">
      <c r="A11" s="6" t="s">
        <v>50</v>
      </c>
      <c r="E11" s="52" t="s">
        <v>128</v>
      </c>
      <c r="F11" s="72"/>
      <c r="I11" s="52" t="s">
        <v>144</v>
      </c>
      <c r="R11" s="183" t="s">
        <v>358</v>
      </c>
      <c r="S11" s="49" t="s">
        <v>246</v>
      </c>
      <c r="U11" t="s">
        <v>297</v>
      </c>
      <c r="V11" t="s">
        <v>297</v>
      </c>
    </row>
    <row r="12" spans="1:34" ht="38.25">
      <c r="A12" s="6" t="s">
        <v>17</v>
      </c>
      <c r="E12" s="52" t="s">
        <v>129</v>
      </c>
      <c r="F12" s="72"/>
      <c r="I12" s="52" t="s">
        <v>145</v>
      </c>
      <c r="R12" s="183" t="s">
        <v>357</v>
      </c>
      <c r="U12" t="s">
        <v>144</v>
      </c>
      <c r="V12" t="s">
        <v>144</v>
      </c>
    </row>
    <row r="13" spans="1:34" ht="25.5">
      <c r="A13" s="6" t="s">
        <v>51</v>
      </c>
      <c r="E13" s="52" t="s">
        <v>130</v>
      </c>
      <c r="F13" s="72"/>
      <c r="I13" s="52" t="s">
        <v>146</v>
      </c>
      <c r="R13" s="183" t="s">
        <v>356</v>
      </c>
      <c r="U13" t="s">
        <v>145</v>
      </c>
      <c r="V13" t="s">
        <v>145</v>
      </c>
    </row>
    <row r="14" spans="1:34" ht="12.75">
      <c r="A14" s="6" t="s">
        <v>18</v>
      </c>
      <c r="I14" s="52" t="s">
        <v>147</v>
      </c>
      <c r="R14" s="183" t="s">
        <v>355</v>
      </c>
      <c r="U14" t="s">
        <v>146</v>
      </c>
      <c r="V14" t="s">
        <v>146</v>
      </c>
    </row>
    <row r="15" spans="1:34" ht="12.75">
      <c r="A15" s="431" t="s">
        <v>518</v>
      </c>
      <c r="I15" s="52" t="s">
        <v>148</v>
      </c>
      <c r="R15" s="183" t="s">
        <v>354</v>
      </c>
      <c r="U15" t="s">
        <v>147</v>
      </c>
      <c r="V15" t="s">
        <v>147</v>
      </c>
    </row>
    <row r="16" spans="1:34" ht="12.75">
      <c r="A16" s="6" t="s">
        <v>52</v>
      </c>
      <c r="I16" s="52" t="s">
        <v>149</v>
      </c>
      <c r="R16" s="183" t="s">
        <v>353</v>
      </c>
      <c r="U16" t="s">
        <v>148</v>
      </c>
      <c r="V16" t="s">
        <v>148</v>
      </c>
    </row>
    <row r="17" spans="1:22" ht="12.75">
      <c r="A17" s="6" t="s">
        <v>53</v>
      </c>
      <c r="I17" s="52" t="s">
        <v>150</v>
      </c>
      <c r="R17" s="183" t="s">
        <v>352</v>
      </c>
      <c r="U17" t="s">
        <v>149</v>
      </c>
      <c r="V17" t="s">
        <v>149</v>
      </c>
    </row>
    <row r="18" spans="1:22" ht="12.75">
      <c r="A18" s="6" t="s">
        <v>54</v>
      </c>
      <c r="I18" s="52" t="s">
        <v>151</v>
      </c>
      <c r="R18" s="183" t="s">
        <v>351</v>
      </c>
      <c r="U18" t="s">
        <v>150</v>
      </c>
      <c r="V18" t="s">
        <v>150</v>
      </c>
    </row>
    <row r="19" spans="1:22">
      <c r="A19" s="6" t="s">
        <v>55</v>
      </c>
      <c r="I19" s="52" t="s">
        <v>152</v>
      </c>
      <c r="U19" t="s">
        <v>151</v>
      </c>
      <c r="V19" t="s">
        <v>151</v>
      </c>
    </row>
    <row r="20" spans="1:22">
      <c r="A20" s="6" t="s">
        <v>56</v>
      </c>
      <c r="I20" s="52" t="s">
        <v>153</v>
      </c>
      <c r="U20" t="s">
        <v>152</v>
      </c>
      <c r="V20" t="s">
        <v>152</v>
      </c>
    </row>
    <row r="21" spans="1:22">
      <c r="A21" s="6" t="s">
        <v>57</v>
      </c>
      <c r="I21" s="52" t="s">
        <v>154</v>
      </c>
      <c r="U21" t="s">
        <v>153</v>
      </c>
      <c r="V21" t="s">
        <v>153</v>
      </c>
    </row>
    <row r="22" spans="1:22">
      <c r="A22" s="6" t="s">
        <v>58</v>
      </c>
      <c r="U22" t="s">
        <v>154</v>
      </c>
      <c r="V22" t="s">
        <v>154</v>
      </c>
    </row>
    <row r="23" spans="1:22">
      <c r="A23" s="6" t="s">
        <v>59</v>
      </c>
      <c r="U23" t="s">
        <v>298</v>
      </c>
      <c r="V23" t="s">
        <v>298</v>
      </c>
    </row>
    <row r="24" spans="1:22">
      <c r="A24" s="6" t="s">
        <v>60</v>
      </c>
      <c r="U24" t="s">
        <v>299</v>
      </c>
      <c r="V24" t="s">
        <v>299</v>
      </c>
    </row>
    <row r="25" spans="1:22">
      <c r="A25" s="6" t="s">
        <v>61</v>
      </c>
      <c r="U25" t="s">
        <v>300</v>
      </c>
      <c r="V25" t="s">
        <v>300</v>
      </c>
    </row>
    <row r="26" spans="1:22">
      <c r="A26" s="6" t="s">
        <v>62</v>
      </c>
      <c r="V26" t="s">
        <v>301</v>
      </c>
    </row>
    <row r="27" spans="1:22">
      <c r="A27" s="6" t="s">
        <v>63</v>
      </c>
      <c r="V27" t="s">
        <v>302</v>
      </c>
    </row>
    <row r="28" spans="1:22">
      <c r="A28" s="6" t="s">
        <v>64</v>
      </c>
      <c r="V28" t="s">
        <v>303</v>
      </c>
    </row>
    <row r="29" spans="1:22">
      <c r="A29" s="6" t="s">
        <v>65</v>
      </c>
      <c r="V29" t="s">
        <v>304</v>
      </c>
    </row>
    <row r="30" spans="1:22">
      <c r="A30" s="6" t="s">
        <v>66</v>
      </c>
      <c r="V30" t="s">
        <v>305</v>
      </c>
    </row>
    <row r="31" spans="1:22">
      <c r="A31" s="6" t="s">
        <v>67</v>
      </c>
      <c r="V31" t="s">
        <v>306</v>
      </c>
    </row>
    <row r="32" spans="1:22">
      <c r="A32" s="6" t="s">
        <v>68</v>
      </c>
      <c r="V32" t="s">
        <v>307</v>
      </c>
    </row>
    <row r="33" spans="1:22">
      <c r="A33" s="6" t="s">
        <v>69</v>
      </c>
      <c r="V33" t="s">
        <v>308</v>
      </c>
    </row>
    <row r="34" spans="1:22">
      <c r="A34" s="6" t="s">
        <v>70</v>
      </c>
      <c r="V34" t="s">
        <v>309</v>
      </c>
    </row>
    <row r="35" spans="1:22">
      <c r="A35" s="6" t="s">
        <v>71</v>
      </c>
      <c r="V35" t="s">
        <v>310</v>
      </c>
    </row>
    <row r="36" spans="1:22">
      <c r="A36" s="6" t="s">
        <v>35</v>
      </c>
      <c r="V36" t="s">
        <v>311</v>
      </c>
    </row>
    <row r="37" spans="1:22">
      <c r="A37" s="6" t="s">
        <v>36</v>
      </c>
      <c r="V37" t="s">
        <v>312</v>
      </c>
    </row>
    <row r="38" spans="1:22">
      <c r="A38" s="6" t="s">
        <v>37</v>
      </c>
      <c r="V38" t="s">
        <v>313</v>
      </c>
    </row>
    <row r="39" spans="1:22">
      <c r="A39" s="6" t="s">
        <v>38</v>
      </c>
      <c r="V39" t="s">
        <v>314</v>
      </c>
    </row>
    <row r="40" spans="1:22">
      <c r="A40" s="6" t="s">
        <v>39</v>
      </c>
      <c r="V40" t="s">
        <v>315</v>
      </c>
    </row>
    <row r="41" spans="1:22">
      <c r="A41" s="6" t="s">
        <v>40</v>
      </c>
      <c r="V41" t="s">
        <v>316</v>
      </c>
    </row>
    <row r="42" spans="1:22">
      <c r="A42" s="6" t="s">
        <v>72</v>
      </c>
      <c r="V42" t="s">
        <v>317</v>
      </c>
    </row>
    <row r="43" spans="1:22">
      <c r="A43" s="6" t="s">
        <v>73</v>
      </c>
      <c r="V43" t="s">
        <v>318</v>
      </c>
    </row>
    <row r="44" spans="1:22">
      <c r="A44" s="6" t="s">
        <v>74</v>
      </c>
      <c r="V44" t="s">
        <v>319</v>
      </c>
    </row>
    <row r="45" spans="1:22">
      <c r="A45" s="6" t="s">
        <v>75</v>
      </c>
      <c r="V45" t="s">
        <v>320</v>
      </c>
    </row>
    <row r="46" spans="1:22">
      <c r="A46" s="6" t="s">
        <v>76</v>
      </c>
      <c r="V46" t="s">
        <v>321</v>
      </c>
    </row>
    <row r="47" spans="1:22">
      <c r="A47" s="6" t="s">
        <v>97</v>
      </c>
      <c r="V47" t="s">
        <v>322</v>
      </c>
    </row>
    <row r="48" spans="1:22">
      <c r="A48" s="6" t="s">
        <v>98</v>
      </c>
      <c r="V48" t="s">
        <v>323</v>
      </c>
    </row>
    <row r="49" spans="1:22">
      <c r="A49" s="6" t="s">
        <v>99</v>
      </c>
      <c r="V49" t="s">
        <v>324</v>
      </c>
    </row>
    <row r="50" spans="1:22">
      <c r="A50" s="6" t="s">
        <v>77</v>
      </c>
      <c r="V50" t="s">
        <v>325</v>
      </c>
    </row>
    <row r="51" spans="1:22">
      <c r="A51" s="6" t="s">
        <v>78</v>
      </c>
      <c r="V51" t="s">
        <v>326</v>
      </c>
    </row>
    <row r="52" spans="1:22">
      <c r="A52" s="6" t="s">
        <v>79</v>
      </c>
      <c r="V52" t="s">
        <v>327</v>
      </c>
    </row>
    <row r="53" spans="1:22">
      <c r="A53" s="6" t="s">
        <v>80</v>
      </c>
      <c r="V53" t="s">
        <v>328</v>
      </c>
    </row>
    <row r="54" spans="1:22">
      <c r="A54" s="6" t="s">
        <v>81</v>
      </c>
      <c r="V54" t="s">
        <v>329</v>
      </c>
    </row>
    <row r="55" spans="1:22">
      <c r="A55" s="6" t="s">
        <v>82</v>
      </c>
      <c r="V55" t="s">
        <v>330</v>
      </c>
    </row>
    <row r="56" spans="1:22">
      <c r="A56" s="6" t="s">
        <v>83</v>
      </c>
      <c r="V56" t="s">
        <v>331</v>
      </c>
    </row>
    <row r="57" spans="1:22">
      <c r="A57" s="431" t="s">
        <v>519</v>
      </c>
      <c r="V57" t="s">
        <v>332</v>
      </c>
    </row>
    <row r="58" spans="1:22">
      <c r="A58" s="6" t="s">
        <v>84</v>
      </c>
      <c r="V58" t="s">
        <v>333</v>
      </c>
    </row>
    <row r="59" spans="1:22">
      <c r="A59" s="6" t="s">
        <v>85</v>
      </c>
      <c r="V59" t="s">
        <v>334</v>
      </c>
    </row>
    <row r="60" spans="1:22">
      <c r="A60" s="6" t="s">
        <v>86</v>
      </c>
      <c r="V60" t="s">
        <v>335</v>
      </c>
    </row>
    <row r="61" spans="1:22">
      <c r="A61" s="6" t="s">
        <v>87</v>
      </c>
      <c r="V61" t="s">
        <v>336</v>
      </c>
    </row>
    <row r="62" spans="1:22">
      <c r="A62" s="6" t="s">
        <v>29</v>
      </c>
    </row>
    <row r="63" spans="1:22">
      <c r="A63" s="6" t="s">
        <v>88</v>
      </c>
    </row>
    <row r="64" spans="1:22">
      <c r="A64" s="6" t="s">
        <v>89</v>
      </c>
    </row>
    <row r="65" spans="1:1">
      <c r="A65" s="6" t="s">
        <v>90</v>
      </c>
    </row>
    <row r="66" spans="1:1">
      <c r="A66" s="6" t="s">
        <v>91</v>
      </c>
    </row>
    <row r="67" spans="1:1">
      <c r="A67" s="6" t="s">
        <v>92</v>
      </c>
    </row>
    <row r="68" spans="1:1">
      <c r="A68" s="6" t="s">
        <v>93</v>
      </c>
    </row>
    <row r="69" spans="1:1">
      <c r="A69" s="6" t="s">
        <v>94</v>
      </c>
    </row>
    <row r="70" spans="1:1">
      <c r="A70" s="6" t="s">
        <v>95</v>
      </c>
    </row>
    <row r="71" spans="1:1">
      <c r="A71" s="6" t="s">
        <v>96</v>
      </c>
    </row>
    <row r="72" spans="1:1">
      <c r="A72" s="6" t="s">
        <v>100</v>
      </c>
    </row>
    <row r="73" spans="1:1">
      <c r="A73" s="6" t="s">
        <v>101</v>
      </c>
    </row>
    <row r="74" spans="1:1">
      <c r="A74" s="6" t="s">
        <v>102</v>
      </c>
    </row>
    <row r="75" spans="1:1">
      <c r="A75" s="6" t="s">
        <v>103</v>
      </c>
    </row>
    <row r="76" spans="1:1">
      <c r="A76" s="6" t="s">
        <v>104</v>
      </c>
    </row>
    <row r="77" spans="1:1">
      <c r="A77" s="6" t="s">
        <v>105</v>
      </c>
    </row>
    <row r="78" spans="1:1">
      <c r="A78" s="6" t="s">
        <v>106</v>
      </c>
    </row>
    <row r="79" spans="1:1">
      <c r="A79" s="6" t="s">
        <v>34</v>
      </c>
    </row>
    <row r="80" spans="1:1">
      <c r="A80" s="6" t="s">
        <v>107</v>
      </c>
    </row>
    <row r="81" spans="1:1">
      <c r="A81" s="50" t="s">
        <v>108</v>
      </c>
    </row>
    <row r="82" spans="1:1">
      <c r="A82" s="6" t="s">
        <v>109</v>
      </c>
    </row>
    <row r="83" spans="1:1">
      <c r="A83" s="6" t="s">
        <v>0</v>
      </c>
    </row>
    <row r="84" spans="1:1">
      <c r="A84" s="6" t="s">
        <v>1</v>
      </c>
    </row>
    <row r="85" spans="1:1">
      <c r="A85" s="6" t="s">
        <v>2</v>
      </c>
    </row>
    <row r="86" spans="1:1">
      <c r="A86" s="6" t="s">
        <v>3</v>
      </c>
    </row>
    <row r="87" spans="1:1">
      <c r="A87" s="6" t="s">
        <v>4</v>
      </c>
    </row>
  </sheetData>
  <sheetProtection formatColumns="0" formatRows="0"/>
  <mergeCells count="1">
    <mergeCell ref="AB1:AC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odServiceModule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odCheckCyan">
    <tabColor indexed="47"/>
  </sheetPr>
  <dimension ref="A1:A43"/>
  <sheetViews>
    <sheetView showGridLines="0" workbookViewId="0"/>
  </sheetViews>
  <sheetFormatPr defaultRowHeight="11.25"/>
  <cols>
    <col min="1" max="16384" width="9.140625" style="329"/>
  </cols>
  <sheetData>
    <row r="1" spans="1:1">
      <c r="A1" s="328">
        <f>IF('Форма 4.1.1'!$F$12="",1,0)</f>
        <v>0</v>
      </c>
    </row>
    <row r="2" spans="1:1">
      <c r="A2" s="328">
        <f>IF('Форма 4.1.1'!$F$15="",1,0)</f>
        <v>0</v>
      </c>
    </row>
    <row r="3" spans="1:1">
      <c r="A3" s="328">
        <f>IF('Форма 4.1.1'!$F$16="",1,0)</f>
        <v>0</v>
      </c>
    </row>
    <row r="4" spans="1:1">
      <c r="A4" s="328">
        <f>IF('Форма 4.1.1'!$F$17="",1,0)</f>
        <v>0</v>
      </c>
    </row>
    <row r="5" spans="1:1">
      <c r="A5" s="328">
        <f>IF('Форма 4.1.1'!$F$26="",1,0)</f>
        <v>0</v>
      </c>
    </row>
    <row r="6" spans="1:1">
      <c r="A6" s="328">
        <f>IF('Форма 4.1.1'!$F$27="",1,0)</f>
        <v>0</v>
      </c>
    </row>
    <row r="7" spans="1:1">
      <c r="A7" s="328">
        <f>IF('Форма 4.1.1'!$F$28="",1,0)</f>
        <v>0</v>
      </c>
    </row>
    <row r="8" spans="1:1">
      <c r="A8" s="328">
        <f>IF('Форма 4.1.1'!$F$29="",1,0)</f>
        <v>0</v>
      </c>
    </row>
    <row r="9" spans="1:1">
      <c r="A9" s="328">
        <f>IF('Форма 4.1.1'!$F$30="",1,0)</f>
        <v>0</v>
      </c>
    </row>
    <row r="10" spans="1:1">
      <c r="A10" s="328">
        <f>IF('Форма 4.1.1'!$F$31="",1,0)</f>
        <v>0</v>
      </c>
    </row>
    <row r="11" spans="1:1">
      <c r="A11" s="328">
        <f>IF('Форма 4.1.1'!$F$33="",1,0)</f>
        <v>0</v>
      </c>
    </row>
    <row r="12" spans="1:1">
      <c r="A12" s="328">
        <f>IF('Форма 4.1.1'!$F$34="",1,0)</f>
        <v>0</v>
      </c>
    </row>
    <row r="13" spans="1:1">
      <c r="A13" s="328">
        <f>IF('Форма 4.1.1'!$F$35="",1,0)</f>
        <v>0</v>
      </c>
    </row>
    <row r="14" spans="1:1">
      <c r="A14" s="328">
        <f>IF('Форма 4.1.1'!$F$36="",1,0)</f>
        <v>0</v>
      </c>
    </row>
    <row r="15" spans="1:1">
      <c r="A15" s="328">
        <f>IF('Форма 4.1.1'!$F$37="",1,0)</f>
        <v>0</v>
      </c>
    </row>
    <row r="16" spans="1:1">
      <c r="A16" s="328">
        <f>IF('Форма 4.1.1'!$F$39="",1,0)</f>
        <v>0</v>
      </c>
    </row>
    <row r="17" spans="1:1">
      <c r="A17" s="328">
        <f>IF('Форма 4.1.1'!$F$41="",1,0)</f>
        <v>0</v>
      </c>
    </row>
    <row r="18" spans="1:1">
      <c r="A18" s="328">
        <f>IF('Форма 4.1.1'!$F$42="",1,0)</f>
        <v>0</v>
      </c>
    </row>
    <row r="19" spans="1:1">
      <c r="A19" s="328">
        <f>IF('Форма 4.1.1'!$F$44="",1,0)</f>
        <v>0</v>
      </c>
    </row>
    <row r="20" spans="1:1">
      <c r="A20" s="328">
        <f>IF('Форма 4.1.1'!$F$45="",1,0)</f>
        <v>0</v>
      </c>
    </row>
    <row r="21" spans="1:1">
      <c r="A21" s="328">
        <f>IF('Форма 4.1.1'!$F$46="",1,0)</f>
        <v>0</v>
      </c>
    </row>
    <row r="22" spans="1:1">
      <c r="A22" s="328">
        <f>IF('Форма 4.1.1'!$F$47="",1,0)</f>
        <v>0</v>
      </c>
    </row>
    <row r="23" spans="1:1">
      <c r="A23" s="328">
        <f>IF('Форма 4.1.2'!$G$11="",1,0)</f>
        <v>0</v>
      </c>
    </row>
    <row r="24" spans="1:1">
      <c r="A24" s="328">
        <f>IF('Форма 4.1.2'!$H$11="",1,0)</f>
        <v>0</v>
      </c>
    </row>
    <row r="25" spans="1:1">
      <c r="A25" s="328">
        <f>IF('Форма 4.1.2'!$I$11="",1,0)</f>
        <v>0</v>
      </c>
    </row>
    <row r="26" spans="1:1">
      <c r="A26" s="328">
        <f>IF('Форма 4.1.2'!$J$11="",1,0)</f>
        <v>0</v>
      </c>
    </row>
    <row r="27" spans="1:1">
      <c r="A27" s="328">
        <f>IF('Форма 4.1.2'!$L$11="",1,0)</f>
        <v>0</v>
      </c>
    </row>
    <row r="28" spans="1:1">
      <c r="A28" s="328">
        <f>IF('Форма 4.1.2'!$M$11="",1,0)</f>
        <v>0</v>
      </c>
    </row>
    <row r="29" spans="1:1">
      <c r="A29" s="328">
        <f>IF('Форма 4.1.2'!$N$11="",1,0)</f>
        <v>0</v>
      </c>
    </row>
    <row r="30" spans="1:1">
      <c r="A30" s="328">
        <f>IF('Форма 4.1.2'!$O$11="",1,0)</f>
        <v>0</v>
      </c>
    </row>
    <row r="31" spans="1:1">
      <c r="A31" s="328">
        <f>IF('Форма 4.1.2'!$P$11="",1,0)</f>
        <v>0</v>
      </c>
    </row>
    <row r="32" spans="1:1">
      <c r="A32" s="328">
        <f>IF('Форма 4.1.2'!$Q$11="",1,0)</f>
        <v>0</v>
      </c>
    </row>
    <row r="33" spans="1:1">
      <c r="A33" s="328">
        <f>IF('Форма 4.1.2'!$F$11="",1,0)</f>
        <v>0</v>
      </c>
    </row>
    <row r="34" spans="1:1">
      <c r="A34" s="328">
        <f>IF('Форма 1.0.2'!$E$12="",1,0)</f>
        <v>1</v>
      </c>
    </row>
    <row r="35" spans="1:1">
      <c r="A35" s="328">
        <f>IF('Форма 1.0.2'!$F$12="",1,0)</f>
        <v>1</v>
      </c>
    </row>
    <row r="36" spans="1:1">
      <c r="A36" s="328">
        <f>IF('Форма 1.0.2'!$G$12="",1,0)</f>
        <v>1</v>
      </c>
    </row>
    <row r="37" spans="1:1">
      <c r="A37" s="328">
        <f>IF('Форма 1.0.2'!$H$12="",1,0)</f>
        <v>1</v>
      </c>
    </row>
    <row r="38" spans="1:1">
      <c r="A38" s="328">
        <f>IF('Форма 1.0.2'!$I$12="",1,0)</f>
        <v>1</v>
      </c>
    </row>
    <row r="39" spans="1:1">
      <c r="A39" s="328">
        <f>IF('Форма 1.0.2'!$J$12="",1,0)</f>
        <v>1</v>
      </c>
    </row>
    <row r="40" spans="1:1">
      <c r="A40" s="328">
        <f>IF('Сведения об изменении'!$E$12="",1,0)</f>
        <v>0</v>
      </c>
    </row>
    <row r="41" spans="1:1">
      <c r="A41" s="328">
        <f>IF('Форма 4.1.2'!$E$11="",1,0)</f>
        <v>0</v>
      </c>
    </row>
    <row r="42" spans="1:1">
      <c r="A42" s="328">
        <f>IF('Форма 4.1.3'!$J$11="",1,0)</f>
        <v>0</v>
      </c>
    </row>
    <row r="43" spans="1:1">
      <c r="A43" s="328">
        <f>IF('Форма 1.0.1'!$K$8="",1,0)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odHTTP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SH_et_union_hor">
    <tabColor indexed="47"/>
  </sheetPr>
  <dimension ref="A2:AC115"/>
  <sheetViews>
    <sheetView showGridLines="0" zoomScaleNormal="100" workbookViewId="0"/>
  </sheetViews>
  <sheetFormatPr defaultRowHeight="11.2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22" s="37" customFormat="1">
      <c r="A2" s="37" t="s">
        <v>155</v>
      </c>
    </row>
    <row r="4" spans="1:22" s="38" customFormat="1" ht="15.75">
      <c r="C4" s="533"/>
      <c r="D4" s="510">
        <v>1</v>
      </c>
      <c r="E4" s="511"/>
      <c r="F4" s="341"/>
      <c r="G4" s="342">
        <v>0</v>
      </c>
      <c r="H4" s="343"/>
      <c r="I4" s="344"/>
      <c r="J4" s="345"/>
      <c r="K4" s="346"/>
      <c r="L4" s="347"/>
      <c r="M4" s="235"/>
      <c r="N4" s="235"/>
      <c r="O4" s="235"/>
      <c r="P4" s="428"/>
      <c r="Q4" s="428"/>
      <c r="R4" s="429"/>
      <c r="S4" s="235"/>
      <c r="T4" s="235"/>
      <c r="U4" s="235"/>
      <c r="V4" s="235"/>
    </row>
    <row r="5" spans="1:22" s="38" customFormat="1" ht="15" customHeight="1">
      <c r="C5" s="533"/>
      <c r="D5" s="510"/>
      <c r="E5" s="511"/>
      <c r="F5" s="224"/>
      <c r="G5" s="225"/>
      <c r="H5" s="201" t="s">
        <v>156</v>
      </c>
      <c r="I5" s="226"/>
      <c r="J5" s="226"/>
      <c r="K5" s="226"/>
      <c r="L5" s="349"/>
      <c r="M5" s="235"/>
      <c r="N5" s="235"/>
      <c r="O5" s="235"/>
      <c r="P5" s="235"/>
      <c r="Q5" s="235"/>
      <c r="R5" s="234"/>
      <c r="S5" s="235"/>
      <c r="T5" s="235"/>
      <c r="U5" s="235"/>
      <c r="V5" s="235"/>
    </row>
    <row r="7" spans="1:22" s="37" customFormat="1">
      <c r="A7" s="37" t="s">
        <v>184</v>
      </c>
    </row>
    <row r="9" spans="1:22" s="38" customFormat="1" ht="14.25">
      <c r="C9" s="55"/>
      <c r="D9" s="244">
        <v>1</v>
      </c>
      <c r="E9" s="348"/>
      <c r="F9" s="223"/>
      <c r="G9" s="244">
        <v>0</v>
      </c>
      <c r="H9" s="351"/>
      <c r="I9" s="352"/>
      <c r="J9" s="337"/>
      <c r="K9" s="233"/>
      <c r="L9" s="1"/>
      <c r="M9" s="235"/>
      <c r="N9" s="235"/>
      <c r="O9" s="235"/>
      <c r="P9" s="428">
        <f>mergeValue(E9)</f>
        <v>0</v>
      </c>
      <c r="Q9" s="428">
        <f>H9</f>
        <v>0</v>
      </c>
      <c r="R9" s="429">
        <f>I9</f>
        <v>0</v>
      </c>
      <c r="S9" s="235" t="str">
        <f>Q9&amp;" ("&amp;R9&amp;")"</f>
        <v>0 (0)</v>
      </c>
      <c r="T9" s="235"/>
      <c r="U9" s="235"/>
      <c r="V9" s="235"/>
    </row>
    <row r="12" spans="1:22" s="37" customFormat="1">
      <c r="A12" s="37" t="s">
        <v>111</v>
      </c>
    </row>
    <row r="14" spans="1:22" s="13" customFormat="1" ht="15" customHeight="1">
      <c r="C14" s="57"/>
      <c r="D14" s="170"/>
      <c r="E14" s="184"/>
    </row>
    <row r="17" spans="1:15" s="37" customFormat="1">
      <c r="A17" s="37" t="s">
        <v>117</v>
      </c>
    </row>
    <row r="18" spans="1:15" s="54" customFormat="1"/>
    <row r="20" spans="1:15" s="388" customFormat="1" ht="22.5">
      <c r="A20" s="97" t="s">
        <v>6</v>
      </c>
      <c r="B20" s="388" t="s">
        <v>376</v>
      </c>
      <c r="C20" s="389"/>
      <c r="D20" s="261" t="s">
        <v>33</v>
      </c>
      <c r="E20" s="390"/>
      <c r="F20" s="262"/>
      <c r="G20" s="262"/>
      <c r="H20" s="262"/>
      <c r="I20" s="108"/>
      <c r="J20" s="263"/>
      <c r="K20" s="393"/>
      <c r="M20" s="391" t="str">
        <f>IF(ISERROR(INDEX(kind_of_nameforms,MATCH(E20,kind_of_forms,0),1)),"",INDEX(kind_of_nameforms,MATCH(E20,kind_of_forms,0),1))</f>
        <v/>
      </c>
      <c r="N20" s="392"/>
    </row>
    <row r="25" spans="1:15" s="37" customFormat="1">
      <c r="A25" s="37" t="s">
        <v>185</v>
      </c>
      <c r="B25" s="37" t="s">
        <v>186</v>
      </c>
      <c r="C25" s="37" t="s">
        <v>187</v>
      </c>
    </row>
    <row r="27" spans="1:15" s="38" customFormat="1" ht="15" customHeight="1">
      <c r="C27" s="55"/>
      <c r="D27" s="510">
        <v>1</v>
      </c>
      <c r="E27" s="534"/>
      <c r="F27" s="107"/>
      <c r="G27" s="510"/>
      <c r="H27" s="544"/>
      <c r="I27" s="541"/>
      <c r="J27" s="542"/>
      <c r="K27" s="557"/>
      <c r="L27" s="104"/>
      <c r="M27" s="64"/>
      <c r="N27" s="117"/>
    </row>
    <row r="28" spans="1:15" s="38" customFormat="1" ht="15" customHeight="1">
      <c r="C28" s="55"/>
      <c r="D28" s="510"/>
      <c r="E28" s="534"/>
      <c r="F28" s="100"/>
      <c r="G28" s="510"/>
      <c r="H28" s="544"/>
      <c r="I28" s="541"/>
      <c r="J28" s="542"/>
      <c r="K28" s="558"/>
      <c r="L28" s="114"/>
      <c r="M28" s="552"/>
      <c r="N28" s="553"/>
    </row>
    <row r="29" spans="1:15" s="38" customFormat="1" ht="15" customHeight="1">
      <c r="C29" s="55"/>
      <c r="D29" s="510"/>
      <c r="E29" s="534"/>
      <c r="F29" s="105"/>
      <c r="G29" s="101"/>
      <c r="H29" s="2" t="s">
        <v>156</v>
      </c>
      <c r="I29" s="102"/>
      <c r="J29" s="102"/>
      <c r="K29" s="102"/>
      <c r="L29" s="115"/>
      <c r="M29" s="115"/>
      <c r="N29" s="116"/>
      <c r="O29" s="118"/>
    </row>
    <row r="32" spans="1:15">
      <c r="A32" s="37" t="s">
        <v>226</v>
      </c>
    </row>
    <row r="33" spans="1:16" s="38" customFormat="1" ht="15" customHeight="1">
      <c r="C33" s="55"/>
      <c r="D33" s="510">
        <v>1</v>
      </c>
      <c r="E33" s="535"/>
      <c r="F33" s="107"/>
      <c r="G33" s="510">
        <v>1</v>
      </c>
      <c r="H33" s="559"/>
      <c r="I33" s="543"/>
      <c r="J33" s="546"/>
      <c r="K33" s="104" t="s">
        <v>33</v>
      </c>
      <c r="L33" s="106"/>
      <c r="M33" s="120"/>
    </row>
    <row r="34" spans="1:16" s="38" customFormat="1" ht="15" customHeight="1">
      <c r="C34" s="55"/>
      <c r="D34" s="510"/>
      <c r="E34" s="536"/>
      <c r="F34" s="100"/>
      <c r="G34" s="510"/>
      <c r="H34" s="559"/>
      <c r="I34" s="543"/>
      <c r="J34" s="546"/>
      <c r="K34" s="101"/>
      <c r="L34" s="548" t="s">
        <v>229</v>
      </c>
      <c r="M34" s="549"/>
    </row>
    <row r="35" spans="1:16" s="38" customFormat="1" ht="15" customHeight="1">
      <c r="C35" s="55"/>
      <c r="D35" s="510"/>
      <c r="E35" s="537"/>
      <c r="F35" s="105"/>
      <c r="G35" s="101"/>
      <c r="H35" s="2" t="s">
        <v>228</v>
      </c>
      <c r="I35" s="102"/>
      <c r="J35" s="102"/>
      <c r="K35" s="102"/>
      <c r="L35" s="102"/>
      <c r="M35" s="103"/>
    </row>
    <row r="37" spans="1:16" s="37" customFormat="1">
      <c r="A37" s="37" t="s">
        <v>226</v>
      </c>
      <c r="B37" s="37" t="s">
        <v>226</v>
      </c>
      <c r="C37" s="37" t="s">
        <v>226</v>
      </c>
    </row>
    <row r="39" spans="1:16" s="38" customFormat="1" ht="23.25" customHeight="1">
      <c r="C39" s="55"/>
      <c r="D39" s="510">
        <v>1</v>
      </c>
      <c r="E39" s="535"/>
      <c r="F39" s="107"/>
      <c r="G39" s="510">
        <v>1</v>
      </c>
      <c r="H39" s="538"/>
      <c r="I39" s="543"/>
      <c r="J39" s="545"/>
      <c r="K39" s="161" t="str">
        <f>L39&amp;".1"</f>
        <v>1.1</v>
      </c>
      <c r="L39" s="554" t="s">
        <v>33</v>
      </c>
      <c r="M39" s="159" t="s">
        <v>227</v>
      </c>
      <c r="N39" s="175"/>
      <c r="O39" s="158"/>
    </row>
    <row r="40" spans="1:16" s="38" customFormat="1" ht="23.25" customHeight="1">
      <c r="C40" s="55"/>
      <c r="D40" s="510"/>
      <c r="E40" s="536"/>
      <c r="F40" s="107"/>
      <c r="G40" s="510"/>
      <c r="H40" s="539"/>
      <c r="I40" s="543"/>
      <c r="J40" s="545"/>
      <c r="K40" s="161" t="str">
        <f>L39&amp;".2"</f>
        <v>1.2</v>
      </c>
      <c r="L40" s="555"/>
      <c r="M40" s="154" t="s">
        <v>284</v>
      </c>
      <c r="N40" s="176"/>
      <c r="O40" s="158"/>
      <c r="P40" s="56"/>
    </row>
    <row r="41" spans="1:16" s="38" customFormat="1" ht="23.25" customHeight="1">
      <c r="C41" s="55"/>
      <c r="D41" s="510"/>
      <c r="E41" s="536"/>
      <c r="F41" s="107"/>
      <c r="G41" s="510"/>
      <c r="H41" s="539"/>
      <c r="I41" s="543"/>
      <c r="J41" s="545"/>
      <c r="K41" s="161" t="str">
        <f>L39&amp;".3"</f>
        <v>1.3</v>
      </c>
      <c r="L41" s="555"/>
      <c r="M41" s="154" t="s">
        <v>283</v>
      </c>
      <c r="N41" s="176"/>
      <c r="O41" s="158"/>
      <c r="P41" s="56"/>
    </row>
    <row r="42" spans="1:16" s="38" customFormat="1" ht="23.25" customHeight="1">
      <c r="C42" s="55"/>
      <c r="D42" s="510"/>
      <c r="E42" s="536"/>
      <c r="F42" s="107"/>
      <c r="G42" s="510"/>
      <c r="H42" s="539"/>
      <c r="I42" s="543"/>
      <c r="J42" s="545"/>
      <c r="K42" s="161" t="str">
        <f>L39&amp;".4"</f>
        <v>1.4</v>
      </c>
      <c r="L42" s="555"/>
      <c r="M42" s="154" t="s">
        <v>277</v>
      </c>
      <c r="N42" s="177"/>
      <c r="O42" s="158"/>
      <c r="P42" s="56"/>
    </row>
    <row r="43" spans="1:16" s="38" customFormat="1" ht="23.25" customHeight="1">
      <c r="C43" s="55"/>
      <c r="D43" s="510"/>
      <c r="E43" s="536"/>
      <c r="F43" s="107"/>
      <c r="G43" s="510"/>
      <c r="H43" s="539"/>
      <c r="I43" s="543"/>
      <c r="J43" s="545"/>
      <c r="K43" s="161" t="str">
        <f>L39&amp;".5"</f>
        <v>1.5</v>
      </c>
      <c r="L43" s="555"/>
      <c r="M43" s="156" t="s">
        <v>278</v>
      </c>
      <c r="N43" s="176"/>
      <c r="O43" s="158"/>
      <c r="P43" s="56"/>
    </row>
    <row r="44" spans="1:16" s="38" customFormat="1" ht="23.25" customHeight="1">
      <c r="C44" s="55"/>
      <c r="D44" s="510"/>
      <c r="E44" s="536"/>
      <c r="F44" s="107"/>
      <c r="G44" s="510"/>
      <c r="H44" s="539"/>
      <c r="I44" s="543"/>
      <c r="J44" s="545"/>
      <c r="K44" s="161" t="str">
        <f>L39&amp;".6"</f>
        <v>1.6</v>
      </c>
      <c r="L44" s="555"/>
      <c r="M44" s="157" t="s">
        <v>279</v>
      </c>
      <c r="N44" s="178"/>
      <c r="O44" s="158"/>
      <c r="P44" s="56"/>
    </row>
    <row r="45" spans="1:16" s="38" customFormat="1" ht="23.25" customHeight="1">
      <c r="C45" s="55"/>
      <c r="D45" s="510"/>
      <c r="E45" s="536"/>
      <c r="F45" s="107"/>
      <c r="G45" s="510"/>
      <c r="H45" s="539"/>
      <c r="I45" s="543"/>
      <c r="J45" s="545"/>
      <c r="K45" s="161" t="str">
        <f>L39&amp;".7"</f>
        <v>1.7</v>
      </c>
      <c r="L45" s="555"/>
      <c r="M45" s="156" t="s">
        <v>252</v>
      </c>
      <c r="N45" s="176"/>
      <c r="O45" s="158"/>
      <c r="P45" s="56"/>
    </row>
    <row r="46" spans="1:16" s="38" customFormat="1" ht="23.25" customHeight="1">
      <c r="C46" s="55"/>
      <c r="D46" s="510"/>
      <c r="E46" s="536"/>
      <c r="F46" s="107"/>
      <c r="G46" s="510"/>
      <c r="H46" s="539"/>
      <c r="I46" s="543"/>
      <c r="J46" s="545"/>
      <c r="K46" s="161" t="str">
        <f>L39&amp;".8"</f>
        <v>1.8</v>
      </c>
      <c r="L46" s="555"/>
      <c r="M46" s="154" t="s">
        <v>280</v>
      </c>
      <c r="N46" s="177"/>
      <c r="O46" s="158"/>
      <c r="P46" s="56"/>
    </row>
    <row r="47" spans="1:16" s="38" customFormat="1" ht="23.25" customHeight="1">
      <c r="C47" s="55"/>
      <c r="D47" s="510"/>
      <c r="E47" s="536"/>
      <c r="F47" s="107"/>
      <c r="G47" s="510"/>
      <c r="H47" s="539"/>
      <c r="I47" s="543"/>
      <c r="J47" s="545"/>
      <c r="K47" s="161" t="str">
        <f>L39&amp;".9"</f>
        <v>1.9</v>
      </c>
      <c r="L47" s="555"/>
      <c r="M47" s="156" t="s">
        <v>281</v>
      </c>
      <c r="N47" s="176"/>
      <c r="O47" s="158"/>
      <c r="P47" s="56"/>
    </row>
    <row r="48" spans="1:16" s="38" customFormat="1" ht="23.25" customHeight="1">
      <c r="C48" s="55"/>
      <c r="D48" s="510"/>
      <c r="E48" s="536"/>
      <c r="F48" s="107"/>
      <c r="G48" s="510"/>
      <c r="H48" s="539"/>
      <c r="I48" s="543"/>
      <c r="J48" s="545"/>
      <c r="K48" s="161" t="str">
        <f>L39&amp;".10"</f>
        <v>1.10</v>
      </c>
      <c r="L48" s="555"/>
      <c r="M48" s="154" t="s">
        <v>253</v>
      </c>
      <c r="N48" s="177"/>
      <c r="O48" s="158"/>
      <c r="P48" s="56"/>
    </row>
    <row r="49" spans="1:25" s="38" customFormat="1" ht="23.25" customHeight="1">
      <c r="C49" s="55"/>
      <c r="D49" s="510"/>
      <c r="E49" s="536"/>
      <c r="F49" s="107"/>
      <c r="G49" s="510"/>
      <c r="H49" s="539"/>
      <c r="I49" s="543"/>
      <c r="J49" s="545"/>
      <c r="K49" s="161" t="str">
        <f>L39&amp;".11"</f>
        <v>1.11</v>
      </c>
      <c r="L49" s="555"/>
      <c r="M49" s="156" t="s">
        <v>281</v>
      </c>
      <c r="N49" s="176"/>
      <c r="O49" s="158"/>
      <c r="P49" s="56"/>
    </row>
    <row r="50" spans="1:25" s="38" customFormat="1" ht="23.25" customHeight="1">
      <c r="C50" s="55"/>
      <c r="D50" s="510"/>
      <c r="E50" s="536"/>
      <c r="F50" s="107"/>
      <c r="G50" s="510"/>
      <c r="H50" s="539"/>
      <c r="I50" s="543"/>
      <c r="J50" s="545"/>
      <c r="K50" s="161" t="str">
        <f>L39&amp;".12"</f>
        <v>1.12</v>
      </c>
      <c r="L50" s="556"/>
      <c r="M50" s="154" t="s">
        <v>282</v>
      </c>
      <c r="N50" s="177"/>
      <c r="O50" s="158"/>
      <c r="P50" s="56"/>
    </row>
    <row r="51" spans="1:25" s="38" customFormat="1" ht="15" customHeight="1">
      <c r="C51" s="55"/>
      <c r="D51" s="510"/>
      <c r="E51" s="536"/>
      <c r="F51" s="100"/>
      <c r="G51" s="510"/>
      <c r="H51" s="540"/>
      <c r="I51" s="543"/>
      <c r="J51" s="546"/>
      <c r="K51" s="155"/>
      <c r="L51" s="160"/>
      <c r="M51" s="548" t="s">
        <v>285</v>
      </c>
      <c r="N51" s="548"/>
      <c r="O51" s="549"/>
    </row>
    <row r="52" spans="1:25" s="38" customFormat="1" ht="15" customHeight="1">
      <c r="C52" s="55"/>
      <c r="D52" s="510"/>
      <c r="E52" s="537"/>
      <c r="F52" s="105"/>
      <c r="G52" s="101"/>
      <c r="H52" s="2" t="s">
        <v>228</v>
      </c>
      <c r="I52" s="102"/>
      <c r="J52" s="102"/>
      <c r="K52" s="102"/>
      <c r="L52" s="102"/>
      <c r="M52" s="102"/>
      <c r="N52" s="102"/>
      <c r="O52" s="103"/>
    </row>
    <row r="54" spans="1:25" s="37" customFormat="1">
      <c r="A54" s="37" t="s">
        <v>348</v>
      </c>
    </row>
    <row r="56" spans="1:25" s="13" customFormat="1" ht="15" customHeight="1">
      <c r="C56" s="57"/>
      <c r="D56" s="170"/>
      <c r="E56" s="171"/>
    </row>
    <row r="58" spans="1:25" s="37" customFormat="1">
      <c r="A58" s="37" t="s">
        <v>226</v>
      </c>
      <c r="B58" s="37" t="s">
        <v>226</v>
      </c>
      <c r="C58" s="37" t="s">
        <v>226</v>
      </c>
    </row>
    <row r="60" spans="1:25" s="38" customFormat="1" ht="14.25">
      <c r="C60" s="55"/>
      <c r="D60" s="510">
        <v>1</v>
      </c>
      <c r="E60" s="538"/>
      <c r="F60" s="550"/>
      <c r="G60" s="547">
        <v>1</v>
      </c>
      <c r="H60" s="538"/>
      <c r="I60" s="543"/>
      <c r="J60" s="545"/>
      <c r="K60" s="161"/>
      <c r="L60" s="104" t="s">
        <v>33</v>
      </c>
      <c r="M60" s="180"/>
      <c r="N60" s="172"/>
      <c r="O60" s="172"/>
      <c r="P60" s="173"/>
      <c r="Q60" s="174"/>
      <c r="R60" s="163"/>
      <c r="S60" s="174"/>
      <c r="T60" s="173"/>
      <c r="U60" s="174"/>
      <c r="V60" s="173"/>
      <c r="W60" s="174"/>
      <c r="X60" s="173"/>
      <c r="Y60" s="158"/>
    </row>
    <row r="61" spans="1:25" s="38" customFormat="1" ht="15" customHeight="1">
      <c r="C61" s="55"/>
      <c r="D61" s="510"/>
      <c r="E61" s="539"/>
      <c r="F61" s="551"/>
      <c r="G61" s="547"/>
      <c r="H61" s="540"/>
      <c r="I61" s="543"/>
      <c r="J61" s="546"/>
      <c r="K61" s="155"/>
      <c r="L61" s="160"/>
      <c r="M61" s="548" t="s">
        <v>285</v>
      </c>
      <c r="N61" s="548"/>
      <c r="O61" s="548"/>
      <c r="P61" s="548"/>
      <c r="Q61" s="548"/>
      <c r="R61" s="548"/>
      <c r="S61" s="548"/>
      <c r="T61" s="548"/>
      <c r="U61" s="548"/>
      <c r="V61" s="548"/>
      <c r="W61" s="548"/>
      <c r="X61" s="548"/>
      <c r="Y61" s="549"/>
    </row>
    <row r="62" spans="1:25" s="38" customFormat="1" ht="15" customHeight="1">
      <c r="C62" s="55"/>
      <c r="D62" s="510"/>
      <c r="E62" s="540"/>
      <c r="F62" s="182"/>
      <c r="G62" s="181"/>
      <c r="H62" s="2" t="s">
        <v>228</v>
      </c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</row>
    <row r="65" spans="1:29" s="38" customFormat="1" ht="22.5">
      <c r="C65" s="55"/>
      <c r="D65" s="104"/>
      <c r="E65" s="326"/>
      <c r="F65" s="434"/>
      <c r="G65" s="451"/>
      <c r="H65" s="451"/>
      <c r="I65" s="177"/>
      <c r="J65" s="380"/>
      <c r="K65" s="438"/>
      <c r="L65" s="380"/>
      <c r="M65" s="177"/>
      <c r="N65" s="380"/>
      <c r="O65" s="177"/>
      <c r="P65" s="380"/>
      <c r="Q65" s="177"/>
      <c r="R65" s="439" t="str">
        <f>IF(E65="","n",IF(ISERROR(MATCH(E65,List05_CS_Copy,0)),"n","y"))</f>
        <v>n</v>
      </c>
      <c r="S65" s="230"/>
      <c r="T65" s="235"/>
      <c r="U65" s="235"/>
      <c r="V65" s="235"/>
      <c r="W65" s="235"/>
      <c r="X65" s="235"/>
      <c r="Y65" s="235"/>
      <c r="Z65" s="427" t="str">
        <f>IF(E65="","n",IF(ISERROR(MATCH(E65,List05_CS_Copy,0)),"n","y"))</f>
        <v>n</v>
      </c>
      <c r="AA65" s="427" t="str">
        <f>IF(F65="","n",IF(ISERROR(MATCH(F65,List05_VD_Copy,0)),"n","y"))</f>
        <v>n</v>
      </c>
      <c r="AB65" s="235"/>
      <c r="AC65" s="235"/>
    </row>
    <row r="68" spans="1:29" s="37" customFormat="1">
      <c r="A68" s="37" t="s">
        <v>367</v>
      </c>
    </row>
    <row r="70" spans="1:29" s="124" customFormat="1" ht="22.5">
      <c r="A70" s="210"/>
      <c r="B70" s="126"/>
      <c r="C70" s="323"/>
      <c r="D70" s="165"/>
      <c r="E70" s="409"/>
      <c r="F70" s="444"/>
      <c r="G70" s="385"/>
      <c r="H70" s="206"/>
    </row>
    <row r="72" spans="1:29" s="37" customFormat="1">
      <c r="A72" s="37" t="s">
        <v>185</v>
      </c>
    </row>
    <row r="74" spans="1:29" s="124" customFormat="1" ht="22.5">
      <c r="A74" s="126"/>
      <c r="B74" s="126"/>
      <c r="C74" s="126"/>
      <c r="D74" s="165"/>
      <c r="E74" s="164"/>
      <c r="F74" s="445"/>
      <c r="G74" s="385"/>
      <c r="H74" s="206"/>
    </row>
    <row r="77" spans="1:29" s="37" customFormat="1">
      <c r="A77" s="37" t="s">
        <v>474</v>
      </c>
    </row>
    <row r="79" spans="1:29" s="13" customFormat="1" ht="15" customHeight="1">
      <c r="C79" s="169"/>
      <c r="D79" s="170">
        <v>1</v>
      </c>
      <c r="E79" s="171"/>
    </row>
    <row r="83" spans="1:23" s="37" customFormat="1" ht="17.100000000000001" customHeight="1">
      <c r="A83" s="37" t="s">
        <v>476</v>
      </c>
    </row>
    <row r="84" spans="1:23" ht="17.100000000000001" customHeight="1"/>
    <row r="85" spans="1:23" s="369" customFormat="1" ht="90">
      <c r="A85" s="519">
        <v>1</v>
      </c>
      <c r="B85" s="368"/>
      <c r="C85" s="368"/>
      <c r="D85" s="368"/>
      <c r="E85" s="519"/>
      <c r="F85" s="368"/>
      <c r="G85" s="368"/>
      <c r="I85" s="244" t="str">
        <f>"2."&amp;mergeValue(A85)</f>
        <v>2.1</v>
      </c>
      <c r="J85" s="245" t="s">
        <v>448</v>
      </c>
      <c r="K85" s="390"/>
      <c r="L85" s="379" t="s">
        <v>534</v>
      </c>
      <c r="M85" s="370"/>
      <c r="N85" s="237" t="str">
        <f>IF(K85="","",K85)</f>
        <v/>
      </c>
      <c r="O85" s="237"/>
      <c r="P85" s="237"/>
      <c r="Q85" s="237"/>
      <c r="R85" s="430"/>
      <c r="S85" s="237" t="s">
        <v>497</v>
      </c>
      <c r="T85" s="368"/>
      <c r="U85" s="368"/>
      <c r="V85" s="368"/>
      <c r="W85" s="368"/>
    </row>
    <row r="86" spans="1:23" s="369" customFormat="1" ht="45">
      <c r="A86" s="519"/>
      <c r="B86" s="368"/>
      <c r="C86" s="368"/>
      <c r="D86" s="368"/>
      <c r="E86" s="519"/>
      <c r="F86" s="368"/>
      <c r="G86" s="368"/>
      <c r="I86" s="244" t="str">
        <f>"3."&amp;mergeValue(A86)</f>
        <v>3.1</v>
      </c>
      <c r="J86" s="245" t="s">
        <v>449</v>
      </c>
      <c r="K86" s="229" t="str">
        <f>IF(ISERROR(INDEX(List02_VDCol,MATCH(K85,List02_CSCol,0))),"наименование отсутствует",INDEX(List02_VDCol,MATCH(K85,List02_CSCol,0)))</f>
        <v>наименование отсутствует</v>
      </c>
      <c r="L86" s="379" t="s">
        <v>481</v>
      </c>
      <c r="M86" s="370"/>
      <c r="N86" s="237"/>
      <c r="O86" s="237" t="str">
        <f>IF(K86="","",K86)</f>
        <v>наименование отсутствует</v>
      </c>
      <c r="P86" s="237"/>
      <c r="Q86" s="237"/>
      <c r="R86" s="430"/>
      <c r="S86" s="237" t="s">
        <v>498</v>
      </c>
      <c r="T86" s="368"/>
      <c r="U86" s="368"/>
      <c r="V86" s="368"/>
      <c r="W86" s="368"/>
    </row>
    <row r="87" spans="1:23" s="369" customFormat="1" ht="33.75">
      <c r="A87" s="519"/>
      <c r="B87" s="519">
        <v>1</v>
      </c>
      <c r="C87" s="368"/>
      <c r="D87" s="368"/>
      <c r="E87" s="519"/>
      <c r="F87" s="519"/>
      <c r="G87" s="368"/>
      <c r="I87" s="244" t="str">
        <f>"4."&amp;mergeValue(A87)</f>
        <v>4.1</v>
      </c>
      <c r="J87" s="245" t="s">
        <v>450</v>
      </c>
      <c r="K87" s="112" t="s">
        <v>389</v>
      </c>
      <c r="L87" s="246"/>
      <c r="M87" s="370"/>
      <c r="N87" s="237"/>
      <c r="O87" s="237"/>
      <c r="P87" s="237"/>
      <c r="Q87" s="237"/>
      <c r="R87" s="430"/>
      <c r="S87" s="237"/>
      <c r="T87" s="368"/>
      <c r="U87" s="368"/>
      <c r="V87" s="368"/>
      <c r="W87" s="368"/>
    </row>
    <row r="88" spans="1:23" s="369" customFormat="1" ht="33.75">
      <c r="A88" s="519"/>
      <c r="B88" s="519"/>
      <c r="C88" s="378"/>
      <c r="D88" s="378"/>
      <c r="E88" s="519"/>
      <c r="F88" s="519"/>
      <c r="G88" s="378"/>
      <c r="I88" s="244" t="str">
        <f>"4."&amp;mergeValue(A88) &amp;"."&amp;mergeValue(B87)</f>
        <v>4.1.1</v>
      </c>
      <c r="J88" s="435" t="s">
        <v>524</v>
      </c>
      <c r="K88" s="229" t="str">
        <f>IF(region_name="","",region_name)</f>
        <v>Ленинградская область</v>
      </c>
      <c r="L88" s="246" t="s">
        <v>387</v>
      </c>
      <c r="M88" s="370"/>
      <c r="N88" s="237"/>
      <c r="O88" s="237"/>
      <c r="P88" s="237"/>
      <c r="Q88" s="237"/>
      <c r="R88" s="430"/>
      <c r="S88" s="237"/>
      <c r="T88" s="368"/>
      <c r="U88" s="368"/>
      <c r="V88" s="368"/>
      <c r="W88" s="368"/>
    </row>
    <row r="89" spans="1:23" s="369" customFormat="1" ht="45">
      <c r="A89" s="519"/>
      <c r="B89" s="519"/>
      <c r="C89" s="519">
        <v>1</v>
      </c>
      <c r="D89" s="378"/>
      <c r="E89" s="519"/>
      <c r="F89" s="519"/>
      <c r="G89" s="519"/>
      <c r="I89" s="244" t="str">
        <f>"4."&amp;mergeValue(A89) &amp;"."&amp;mergeValue(B89)&amp;"."&amp;mergeValue(C89)</f>
        <v>4.1.1.1</v>
      </c>
      <c r="J89" s="248" t="s">
        <v>451</v>
      </c>
      <c r="K89" s="229"/>
      <c r="L89" s="379" t="s">
        <v>452</v>
      </c>
      <c r="M89" s="370"/>
      <c r="N89" s="237"/>
      <c r="O89" s="237"/>
      <c r="P89" s="237" t="str">
        <f>IF(K89="","",K89)</f>
        <v/>
      </c>
      <c r="Q89" s="237"/>
      <c r="R89" s="430"/>
      <c r="S89" s="237" t="s">
        <v>499</v>
      </c>
      <c r="T89" s="368"/>
      <c r="U89" s="368"/>
      <c r="V89" s="368"/>
      <c r="W89" s="368"/>
    </row>
    <row r="90" spans="1:23" s="369" customFormat="1" ht="22.5">
      <c r="A90" s="519"/>
      <c r="B90" s="519"/>
      <c r="C90" s="519"/>
      <c r="D90" s="378">
        <v>1</v>
      </c>
      <c r="E90" s="519"/>
      <c r="F90" s="519"/>
      <c r="G90" s="519"/>
      <c r="I90" s="244" t="str">
        <f>"4."&amp;mergeValue(A90) &amp;"."&amp;mergeValue(B90)&amp;"."&amp;mergeValue(C90)&amp;"."&amp;mergeValue(D90)</f>
        <v>4.1.1.1.1</v>
      </c>
      <c r="J90" s="249" t="s">
        <v>453</v>
      </c>
      <c r="K90" s="229"/>
      <c r="L90" s="522" t="s">
        <v>535</v>
      </c>
      <c r="M90" s="370"/>
      <c r="N90" s="237"/>
      <c r="O90" s="237"/>
      <c r="P90" s="237"/>
      <c r="Q90" s="237" t="str">
        <f>IF(K90="","",K90)</f>
        <v/>
      </c>
      <c r="R90" s="430"/>
      <c r="S90" s="237" t="s">
        <v>500</v>
      </c>
      <c r="T90" s="368"/>
      <c r="U90" s="368"/>
      <c r="V90" s="368"/>
      <c r="W90" s="368"/>
    </row>
    <row r="91" spans="1:23" s="369" customFormat="1" ht="18.75">
      <c r="A91" s="519"/>
      <c r="B91" s="519"/>
      <c r="C91" s="519"/>
      <c r="D91" s="378"/>
      <c r="E91" s="519"/>
      <c r="F91" s="519"/>
      <c r="G91" s="519"/>
      <c r="I91" s="371"/>
      <c r="J91" s="411" t="s">
        <v>156</v>
      </c>
      <c r="K91" s="372"/>
      <c r="L91" s="523"/>
      <c r="M91" s="370"/>
      <c r="N91" s="237"/>
      <c r="O91" s="237"/>
      <c r="P91" s="237"/>
      <c r="Q91" s="237"/>
      <c r="R91" s="430"/>
      <c r="S91" s="237"/>
      <c r="T91" s="368"/>
      <c r="U91" s="368"/>
      <c r="V91" s="368"/>
      <c r="W91" s="368"/>
    </row>
    <row r="92" spans="1:23" s="369" customFormat="1" ht="18.75">
      <c r="A92" s="519"/>
      <c r="B92" s="519"/>
      <c r="C92" s="378"/>
      <c r="D92" s="378"/>
      <c r="E92" s="519"/>
      <c r="F92" s="519"/>
      <c r="G92" s="378"/>
      <c r="I92" s="250"/>
      <c r="J92" s="412" t="s">
        <v>159</v>
      </c>
      <c r="K92" s="251"/>
      <c r="L92" s="252"/>
      <c r="M92" s="370"/>
      <c r="N92" s="237"/>
      <c r="O92" s="237"/>
      <c r="P92" s="237"/>
      <c r="Q92" s="237"/>
      <c r="R92" s="430"/>
      <c r="S92" s="237"/>
      <c r="T92" s="368"/>
      <c r="U92" s="368"/>
      <c r="V92" s="368"/>
      <c r="W92" s="368"/>
    </row>
    <row r="93" spans="1:23" s="369" customFormat="1" ht="18.75">
      <c r="A93" s="519"/>
      <c r="B93" s="368"/>
      <c r="C93" s="368"/>
      <c r="D93" s="368"/>
      <c r="E93" s="519"/>
      <c r="F93" s="368"/>
      <c r="G93" s="368"/>
      <c r="I93" s="250"/>
      <c r="J93" s="373" t="s">
        <v>454</v>
      </c>
      <c r="K93" s="251"/>
      <c r="L93" s="252"/>
      <c r="M93" s="370"/>
      <c r="N93" s="237"/>
      <c r="O93" s="237"/>
      <c r="P93" s="237"/>
      <c r="Q93" s="237"/>
      <c r="R93" s="430"/>
      <c r="S93" s="237"/>
      <c r="T93" s="368"/>
      <c r="U93" s="368"/>
      <c r="V93" s="368"/>
      <c r="W93" s="368"/>
    </row>
    <row r="94" spans="1:23" s="369" customFormat="1" ht="18.75">
      <c r="A94" s="368"/>
      <c r="B94" s="368"/>
      <c r="C94" s="368"/>
      <c r="D94" s="368"/>
      <c r="E94" s="368"/>
      <c r="F94" s="368"/>
      <c r="G94" s="368"/>
      <c r="I94" s="250"/>
      <c r="J94" s="209" t="s">
        <v>467</v>
      </c>
      <c r="K94" s="251"/>
      <c r="L94" s="252"/>
      <c r="M94" s="370"/>
      <c r="N94" s="237"/>
      <c r="O94" s="237"/>
      <c r="P94" s="237"/>
      <c r="Q94" s="237"/>
      <c r="R94" s="430"/>
      <c r="S94" s="237"/>
      <c r="T94" s="368"/>
      <c r="U94" s="368"/>
      <c r="V94" s="368"/>
      <c r="W94" s="368"/>
    </row>
    <row r="98" spans="1:8" s="37" customFormat="1" ht="17.100000000000001" customHeight="1">
      <c r="A98" s="37" t="s">
        <v>494</v>
      </c>
    </row>
    <row r="100" spans="1:8">
      <c r="C100" s="390"/>
    </row>
    <row r="101" spans="1:8" ht="45">
      <c r="C101" s="229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8" s="37" customFormat="1" ht="17.100000000000001" customHeight="1">
      <c r="A103" s="37" t="s">
        <v>495</v>
      </c>
    </row>
    <row r="105" spans="1:8" ht="146.25">
      <c r="C105" s="229" t="str">
        <f>IF(first_sys="","наименование отсутствует",first_sys)</f>
        <v>МО "Заневское сельское поселение" Всеволожского муниципального района Ленинградской области</v>
      </c>
    </row>
    <row r="106" spans="1:8">
      <c r="C106" s="390"/>
    </row>
    <row r="109" spans="1:8" s="37" customFormat="1" ht="17.100000000000001" customHeight="1">
      <c r="A109" s="37" t="s">
        <v>186</v>
      </c>
    </row>
    <row r="111" spans="1:8" s="124" customFormat="1" ht="67.5">
      <c r="A111" s="532">
        <v>1</v>
      </c>
      <c r="B111" s="126"/>
      <c r="C111" s="491"/>
      <c r="D111" s="446" t="str">
        <f>"2.7."&amp;A111</f>
        <v>2.7.1</v>
      </c>
      <c r="E111" s="164" t="s">
        <v>544</v>
      </c>
      <c r="F111" s="204" t="s">
        <v>389</v>
      </c>
      <c r="G111" s="203" t="s">
        <v>576</v>
      </c>
      <c r="H111" s="206"/>
    </row>
    <row r="112" spans="1:8" s="124" customFormat="1" ht="67.5">
      <c r="A112" s="532"/>
      <c r="B112" s="126"/>
      <c r="C112" s="491"/>
      <c r="D112" s="446" t="str">
        <f>"2.7."&amp;A111&amp;".1"</f>
        <v>2.7.1.1</v>
      </c>
      <c r="E112" s="154" t="s">
        <v>545</v>
      </c>
      <c r="F112" s="325" t="s">
        <v>376</v>
      </c>
      <c r="G112" s="200"/>
      <c r="H112" s="206"/>
    </row>
    <row r="113" spans="1:8" s="124" customFormat="1" ht="67.5">
      <c r="A113" s="532"/>
      <c r="B113" s="126"/>
      <c r="C113" s="491"/>
      <c r="D113" s="446" t="str">
        <f>"2.7."&amp;A111&amp;".2"</f>
        <v>2.7.1.2</v>
      </c>
      <c r="E113" s="154" t="s">
        <v>546</v>
      </c>
      <c r="F113" s="326" t="s">
        <v>376</v>
      </c>
      <c r="G113" s="203" t="s">
        <v>547</v>
      </c>
      <c r="H113" s="206"/>
    </row>
    <row r="114" spans="1:8" s="124" customFormat="1" ht="22.5">
      <c r="A114" s="532"/>
      <c r="B114" s="126"/>
      <c r="C114" s="491"/>
      <c r="D114" s="446" t="str">
        <f>"2.7."&amp;A111&amp;".3"</f>
        <v>2.7.1.3</v>
      </c>
      <c r="E114" s="154" t="s">
        <v>548</v>
      </c>
      <c r="F114" s="325" t="s">
        <v>376</v>
      </c>
      <c r="G114" s="200"/>
      <c r="H114" s="206"/>
    </row>
    <row r="115" spans="1:8" s="124" customFormat="1" ht="56.25">
      <c r="A115" s="532"/>
      <c r="B115" s="126"/>
      <c r="C115" s="491"/>
      <c r="D115" s="446" t="str">
        <f>"2.7."&amp;A111&amp;".4"</f>
        <v>2.7.1.4</v>
      </c>
      <c r="E115" s="154" t="s">
        <v>549</v>
      </c>
      <c r="F115" s="325" t="s">
        <v>376</v>
      </c>
      <c r="G115" s="203" t="s">
        <v>550</v>
      </c>
      <c r="H115" s="206"/>
    </row>
  </sheetData>
  <dataConsolidate link="1"/>
  <mergeCells count="43"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  <mergeCell ref="I60:I61"/>
    <mergeCell ref="G33:G34"/>
    <mergeCell ref="E33:E35"/>
    <mergeCell ref="E60:E62"/>
    <mergeCell ref="I27:I28"/>
    <mergeCell ref="J27:J28"/>
    <mergeCell ref="I33:I34"/>
    <mergeCell ref="E39:E52"/>
    <mergeCell ref="G27:G28"/>
    <mergeCell ref="H27:H28"/>
    <mergeCell ref="J60:J61"/>
    <mergeCell ref="G60:G61"/>
    <mergeCell ref="C4:C5"/>
    <mergeCell ref="E4:E5"/>
    <mergeCell ref="D4:D5"/>
    <mergeCell ref="D27:D29"/>
    <mergeCell ref="E27:E29"/>
    <mergeCell ref="L90:L91"/>
    <mergeCell ref="E85:E93"/>
    <mergeCell ref="F87:F92"/>
    <mergeCell ref="G89:G91"/>
    <mergeCell ref="A85:A93"/>
    <mergeCell ref="C89:C91"/>
    <mergeCell ref="B87:B92"/>
    <mergeCell ref="D60:D62"/>
    <mergeCell ref="D39:D52"/>
    <mergeCell ref="D33:D35"/>
    <mergeCell ref="A111:A115"/>
    <mergeCell ref="C111:C115"/>
  </mergeCells>
  <phoneticPr fontId="8" type="noConversion"/>
  <dataValidations count="20">
    <dataValidation type="decimal" allowBlank="1" showErrorMessage="1" errorTitle="Ошибка" error="Допускается ввод только действительных чисел!" sqref="N27" xr:uid="{00000000-0002-0000-1700-000000000000}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70 L33:M33 M39:N39 O39:O50 E56 Y60 M60 K27:K28 F74 E79 L92:L94 E65 F112 F114:F115" xr:uid="{00000000-0002-0000-1700-000001000000}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I65 M65 O65 Q65" xr:uid="{00000000-0002-0000-1700-000002000000}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 P65 J65 L65 N65" xr:uid="{00000000-0002-0000-1700-000003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 xr:uid="{00000000-0002-0000-1700-000004000000}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 xr:uid="{00000000-0002-0000-1700-000005000000}"/>
    <dataValidation allowBlank="1" showInputMessage="1" showErrorMessage="1" prompt="Изменение значения по двойному щелчоку левой кнопки мыши" sqref="J27:J28 J9" xr:uid="{00000000-0002-0000-1700-000006000000}"/>
    <dataValidation type="list" allowBlank="1" showInputMessage="1" showErrorMessage="1" errorTitle="Ошибка" error="Выберите значение из списка" prompt="Выберите значение из списка" sqref="E39 E33:E35 E60" xr:uid="{00000000-0002-0000-1700-000007000000}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 xr:uid="{00000000-0002-0000-1700-000008000000}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 xr:uid="{00000000-0002-0000-1700-000009000000}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 xr:uid="{00000000-0002-0000-1700-00000A000000}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 xr:uid="{00000000-0002-0000-1700-00000B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 xr:uid="{00000000-0002-0000-1700-00000C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 xr:uid="{00000000-0002-0000-1700-00000D000000}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 xr:uid="{00000000-0002-0000-1700-00000E000000}"/>
    <dataValidation type="list" allowBlank="1" showInputMessage="1" showErrorMessage="1" errorTitle="Ошибка" error="Выберите значение из списка" prompt="Выберите значение из списка" sqref="C106" xr:uid="{00000000-0002-0000-1700-00000F000000}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 K85" xr:uid="{00000000-0002-0000-1700-000010000000}">
      <formula1>kind_of_CS_on_sheet_filter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K65" xr:uid="{00000000-0002-0000-1700-000011000000}">
      <formula1>kind_of_unit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13" xr:uid="{00000000-0002-0000-1700-000012000000}"/>
    <dataValidation type="decimal" allowBlank="1" showErrorMessage="1" errorTitle="Ошибка" error="Допускается ввод только неотрицательных чисел!" sqref="G65:H65" xr:uid="{00000000-0002-0000-1700-000013000000}">
      <formula1>0</formula1>
      <formula2>9.99999999999999E+37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SH_REESTR_MO">
    <tabColor indexed="47"/>
  </sheetPr>
  <dimension ref="A1:D219"/>
  <sheetViews>
    <sheetView showGridLines="0" zoomScaleNormal="100" workbookViewId="0"/>
  </sheetViews>
  <sheetFormatPr defaultRowHeight="11.25"/>
  <sheetData>
    <row r="1" spans="1:4">
      <c r="A1" t="s">
        <v>1553</v>
      </c>
      <c r="B1" t="s">
        <v>157</v>
      </c>
      <c r="C1" t="s">
        <v>158</v>
      </c>
      <c r="D1" t="s">
        <v>1962</v>
      </c>
    </row>
    <row r="2" spans="1:4">
      <c r="A2">
        <v>1</v>
      </c>
      <c r="B2" t="s">
        <v>1554</v>
      </c>
      <c r="C2" t="s">
        <v>1554</v>
      </c>
      <c r="D2" t="s">
        <v>1555</v>
      </c>
    </row>
    <row r="3" spans="1:4">
      <c r="A3">
        <v>2</v>
      </c>
      <c r="B3" t="s">
        <v>1554</v>
      </c>
      <c r="C3" t="s">
        <v>1556</v>
      </c>
      <c r="D3" t="s">
        <v>1557</v>
      </c>
    </row>
    <row r="4" spans="1:4">
      <c r="A4">
        <v>3</v>
      </c>
      <c r="B4" t="s">
        <v>1554</v>
      </c>
      <c r="C4" t="s">
        <v>1558</v>
      </c>
      <c r="D4" t="s">
        <v>1559</v>
      </c>
    </row>
    <row r="5" spans="1:4">
      <c r="A5">
        <v>4</v>
      </c>
      <c r="B5" t="s">
        <v>1554</v>
      </c>
      <c r="C5" t="s">
        <v>1560</v>
      </c>
      <c r="D5" t="s">
        <v>1561</v>
      </c>
    </row>
    <row r="6" spans="1:4">
      <c r="A6">
        <v>5</v>
      </c>
      <c r="B6" t="s">
        <v>1554</v>
      </c>
      <c r="C6" t="s">
        <v>1562</v>
      </c>
      <c r="D6" t="s">
        <v>1563</v>
      </c>
    </row>
    <row r="7" spans="1:4">
      <c r="A7">
        <v>6</v>
      </c>
      <c r="B7" t="s">
        <v>1554</v>
      </c>
      <c r="C7" t="s">
        <v>2097</v>
      </c>
      <c r="D7" t="s">
        <v>2098</v>
      </c>
    </row>
    <row r="8" spans="1:4">
      <c r="A8">
        <v>7</v>
      </c>
      <c r="B8" t="s">
        <v>1554</v>
      </c>
      <c r="C8" t="s">
        <v>1564</v>
      </c>
      <c r="D8" t="s">
        <v>1565</v>
      </c>
    </row>
    <row r="9" spans="1:4">
      <c r="A9">
        <v>8</v>
      </c>
      <c r="B9" t="s">
        <v>1554</v>
      </c>
      <c r="C9" t="s">
        <v>1566</v>
      </c>
      <c r="D9" t="s">
        <v>1567</v>
      </c>
    </row>
    <row r="10" spans="1:4">
      <c r="A10">
        <v>9</v>
      </c>
      <c r="B10" t="s">
        <v>1554</v>
      </c>
      <c r="C10" t="s">
        <v>2099</v>
      </c>
      <c r="D10" t="s">
        <v>2100</v>
      </c>
    </row>
    <row r="11" spans="1:4">
      <c r="A11">
        <v>10</v>
      </c>
      <c r="B11" t="s">
        <v>1554</v>
      </c>
      <c r="C11" t="s">
        <v>1568</v>
      </c>
      <c r="D11" t="s">
        <v>1569</v>
      </c>
    </row>
    <row r="12" spans="1:4">
      <c r="A12">
        <v>11</v>
      </c>
      <c r="B12" t="s">
        <v>1570</v>
      </c>
      <c r="C12" t="s">
        <v>1572</v>
      </c>
      <c r="D12" t="s">
        <v>1573</v>
      </c>
    </row>
    <row r="13" spans="1:4">
      <c r="A13">
        <v>12</v>
      </c>
      <c r="B13" t="s">
        <v>1570</v>
      </c>
      <c r="C13" t="s">
        <v>2101</v>
      </c>
      <c r="D13" t="s">
        <v>2102</v>
      </c>
    </row>
    <row r="14" spans="1:4">
      <c r="A14">
        <v>13</v>
      </c>
      <c r="B14" t="s">
        <v>1570</v>
      </c>
      <c r="C14" t="s">
        <v>1574</v>
      </c>
      <c r="D14" t="s">
        <v>1575</v>
      </c>
    </row>
    <row r="15" spans="1:4">
      <c r="A15">
        <v>14</v>
      </c>
      <c r="B15" t="s">
        <v>1570</v>
      </c>
      <c r="C15" t="s">
        <v>1570</v>
      </c>
      <c r="D15" t="s">
        <v>1571</v>
      </c>
    </row>
    <row r="16" spans="1:4">
      <c r="A16">
        <v>15</v>
      </c>
      <c r="B16" t="s">
        <v>1570</v>
      </c>
      <c r="C16" t="s">
        <v>1576</v>
      </c>
      <c r="D16" t="s">
        <v>1577</v>
      </c>
    </row>
    <row r="17" spans="1:4">
      <c r="A17">
        <v>16</v>
      </c>
      <c r="B17" t="s">
        <v>1570</v>
      </c>
      <c r="C17" t="s">
        <v>2103</v>
      </c>
      <c r="D17" t="s">
        <v>2104</v>
      </c>
    </row>
    <row r="18" spans="1:4">
      <c r="A18">
        <v>17</v>
      </c>
      <c r="B18" t="s">
        <v>1570</v>
      </c>
      <c r="C18" t="s">
        <v>2105</v>
      </c>
      <c r="D18" t="s">
        <v>2106</v>
      </c>
    </row>
    <row r="19" spans="1:4">
      <c r="A19">
        <v>18</v>
      </c>
      <c r="B19" t="s">
        <v>1570</v>
      </c>
      <c r="C19" t="s">
        <v>2107</v>
      </c>
      <c r="D19" t="s">
        <v>2108</v>
      </c>
    </row>
    <row r="20" spans="1:4">
      <c r="A20">
        <v>19</v>
      </c>
      <c r="B20" t="s">
        <v>1570</v>
      </c>
      <c r="C20" t="s">
        <v>1578</v>
      </c>
      <c r="D20" t="s">
        <v>1579</v>
      </c>
    </row>
    <row r="21" spans="1:4">
      <c r="A21">
        <v>20</v>
      </c>
      <c r="B21" t="s">
        <v>1570</v>
      </c>
      <c r="C21" t="s">
        <v>2109</v>
      </c>
      <c r="D21" t="s">
        <v>2110</v>
      </c>
    </row>
    <row r="22" spans="1:4">
      <c r="A22">
        <v>21</v>
      </c>
      <c r="B22" t="s">
        <v>1570</v>
      </c>
      <c r="C22" t="s">
        <v>2111</v>
      </c>
      <c r="D22" t="s">
        <v>2112</v>
      </c>
    </row>
    <row r="23" spans="1:4">
      <c r="A23">
        <v>22</v>
      </c>
      <c r="B23" t="s">
        <v>1570</v>
      </c>
      <c r="C23" t="s">
        <v>1580</v>
      </c>
      <c r="D23" t="s">
        <v>1581</v>
      </c>
    </row>
    <row r="24" spans="1:4">
      <c r="A24">
        <v>23</v>
      </c>
      <c r="B24" t="s">
        <v>1570</v>
      </c>
      <c r="C24" t="s">
        <v>2113</v>
      </c>
      <c r="D24" t="s">
        <v>2114</v>
      </c>
    </row>
    <row r="25" spans="1:4">
      <c r="A25">
        <v>24</v>
      </c>
      <c r="B25" t="s">
        <v>1570</v>
      </c>
      <c r="C25" t="s">
        <v>1582</v>
      </c>
      <c r="D25" t="s">
        <v>1583</v>
      </c>
    </row>
    <row r="26" spans="1:4">
      <c r="A26">
        <v>25</v>
      </c>
      <c r="B26" t="s">
        <v>1570</v>
      </c>
      <c r="C26" t="s">
        <v>1584</v>
      </c>
      <c r="D26" t="s">
        <v>1585</v>
      </c>
    </row>
    <row r="27" spans="1:4">
      <c r="A27">
        <v>26</v>
      </c>
      <c r="B27" t="s">
        <v>1570</v>
      </c>
      <c r="C27" t="s">
        <v>2115</v>
      </c>
      <c r="D27" t="s">
        <v>2116</v>
      </c>
    </row>
    <row r="28" spans="1:4">
      <c r="A28">
        <v>27</v>
      </c>
      <c r="B28" t="s">
        <v>1570</v>
      </c>
      <c r="C28" t="s">
        <v>2117</v>
      </c>
      <c r="D28" t="s">
        <v>2118</v>
      </c>
    </row>
    <row r="29" spans="1:4">
      <c r="A29">
        <v>28</v>
      </c>
      <c r="B29" t="s">
        <v>1586</v>
      </c>
      <c r="C29" t="s">
        <v>1588</v>
      </c>
      <c r="D29" t="s">
        <v>1589</v>
      </c>
    </row>
    <row r="30" spans="1:4">
      <c r="A30">
        <v>29</v>
      </c>
      <c r="B30" t="s">
        <v>1586</v>
      </c>
      <c r="C30" t="s">
        <v>1586</v>
      </c>
      <c r="D30" t="s">
        <v>1587</v>
      </c>
    </row>
    <row r="31" spans="1:4">
      <c r="A31">
        <v>30</v>
      </c>
      <c r="B31" t="s">
        <v>1586</v>
      </c>
      <c r="C31" t="s">
        <v>1590</v>
      </c>
      <c r="D31" t="s">
        <v>1591</v>
      </c>
    </row>
    <row r="32" spans="1:4">
      <c r="A32">
        <v>31</v>
      </c>
      <c r="B32" t="s">
        <v>1586</v>
      </c>
      <c r="C32" t="s">
        <v>1592</v>
      </c>
      <c r="D32" t="s">
        <v>1593</v>
      </c>
    </row>
    <row r="33" spans="1:4">
      <c r="A33">
        <v>32</v>
      </c>
      <c r="B33" t="s">
        <v>1586</v>
      </c>
      <c r="C33" t="s">
        <v>1594</v>
      </c>
      <c r="D33" t="s">
        <v>1595</v>
      </c>
    </row>
    <row r="34" spans="1:4">
      <c r="A34">
        <v>33</v>
      </c>
      <c r="B34" t="s">
        <v>1586</v>
      </c>
      <c r="C34" t="s">
        <v>1596</v>
      </c>
      <c r="D34" t="s">
        <v>1597</v>
      </c>
    </row>
    <row r="35" spans="1:4">
      <c r="A35">
        <v>34</v>
      </c>
      <c r="B35" t="s">
        <v>1586</v>
      </c>
      <c r="C35" t="s">
        <v>1598</v>
      </c>
      <c r="D35" t="s">
        <v>1599</v>
      </c>
    </row>
    <row r="36" spans="1:4">
      <c r="A36">
        <v>35</v>
      </c>
      <c r="B36" t="s">
        <v>1586</v>
      </c>
      <c r="C36" t="s">
        <v>1600</v>
      </c>
      <c r="D36" t="s">
        <v>1601</v>
      </c>
    </row>
    <row r="37" spans="1:4">
      <c r="A37">
        <v>36</v>
      </c>
      <c r="B37" t="s">
        <v>1586</v>
      </c>
      <c r="C37" t="s">
        <v>1602</v>
      </c>
      <c r="D37" t="s">
        <v>1603</v>
      </c>
    </row>
    <row r="38" spans="1:4">
      <c r="A38">
        <v>37</v>
      </c>
      <c r="B38" t="s">
        <v>1586</v>
      </c>
      <c r="C38" t="s">
        <v>1604</v>
      </c>
      <c r="D38" t="s">
        <v>1605</v>
      </c>
    </row>
    <row r="39" spans="1:4">
      <c r="A39">
        <v>38</v>
      </c>
      <c r="B39" t="s">
        <v>1586</v>
      </c>
      <c r="C39" t="s">
        <v>1606</v>
      </c>
      <c r="D39" t="s">
        <v>1607</v>
      </c>
    </row>
    <row r="40" spans="1:4">
      <c r="A40">
        <v>39</v>
      </c>
      <c r="B40" t="s">
        <v>1586</v>
      </c>
      <c r="C40" t="s">
        <v>1608</v>
      </c>
      <c r="D40" t="s">
        <v>1609</v>
      </c>
    </row>
    <row r="41" spans="1:4">
      <c r="A41">
        <v>40</v>
      </c>
      <c r="B41" t="s">
        <v>1586</v>
      </c>
      <c r="C41" t="s">
        <v>1610</v>
      </c>
      <c r="D41" t="s">
        <v>1611</v>
      </c>
    </row>
    <row r="42" spans="1:4">
      <c r="A42">
        <v>41</v>
      </c>
      <c r="B42" t="s">
        <v>1586</v>
      </c>
      <c r="C42" t="s">
        <v>1612</v>
      </c>
      <c r="D42" t="s">
        <v>1613</v>
      </c>
    </row>
    <row r="43" spans="1:4">
      <c r="A43">
        <v>42</v>
      </c>
      <c r="B43" t="s">
        <v>1586</v>
      </c>
      <c r="C43" t="s">
        <v>1614</v>
      </c>
      <c r="D43" t="s">
        <v>1615</v>
      </c>
    </row>
    <row r="44" spans="1:4">
      <c r="A44">
        <v>43</v>
      </c>
      <c r="B44" t="s">
        <v>1586</v>
      </c>
      <c r="C44" t="s">
        <v>1616</v>
      </c>
      <c r="D44" t="s">
        <v>1617</v>
      </c>
    </row>
    <row r="45" spans="1:4">
      <c r="A45">
        <v>44</v>
      </c>
      <c r="B45" t="s">
        <v>1618</v>
      </c>
      <c r="C45" t="s">
        <v>1620</v>
      </c>
      <c r="D45" t="s">
        <v>1621</v>
      </c>
    </row>
    <row r="46" spans="1:4">
      <c r="A46">
        <v>45</v>
      </c>
      <c r="B46" t="s">
        <v>1618</v>
      </c>
      <c r="C46" t="s">
        <v>1622</v>
      </c>
      <c r="D46" t="s">
        <v>1623</v>
      </c>
    </row>
    <row r="47" spans="1:4">
      <c r="A47">
        <v>46</v>
      </c>
      <c r="B47" t="s">
        <v>1618</v>
      </c>
      <c r="C47" t="s">
        <v>1618</v>
      </c>
      <c r="D47" t="s">
        <v>1619</v>
      </c>
    </row>
    <row r="48" spans="1:4">
      <c r="A48">
        <v>47</v>
      </c>
      <c r="B48" t="s">
        <v>1618</v>
      </c>
      <c r="C48" t="s">
        <v>1624</v>
      </c>
      <c r="D48" t="s">
        <v>1625</v>
      </c>
    </row>
    <row r="49" spans="1:4">
      <c r="A49">
        <v>48</v>
      </c>
      <c r="B49" t="s">
        <v>1618</v>
      </c>
      <c r="C49" t="s">
        <v>1626</v>
      </c>
      <c r="D49" t="s">
        <v>1627</v>
      </c>
    </row>
    <row r="50" spans="1:4">
      <c r="A50">
        <v>49</v>
      </c>
      <c r="B50" t="s">
        <v>1618</v>
      </c>
      <c r="C50" t="s">
        <v>1628</v>
      </c>
      <c r="D50" t="s">
        <v>1629</v>
      </c>
    </row>
    <row r="51" spans="1:4">
      <c r="A51">
        <v>50</v>
      </c>
      <c r="B51" t="s">
        <v>1618</v>
      </c>
      <c r="C51" t="s">
        <v>1630</v>
      </c>
      <c r="D51" t="s">
        <v>1631</v>
      </c>
    </row>
    <row r="52" spans="1:4">
      <c r="A52">
        <v>51</v>
      </c>
      <c r="B52" t="s">
        <v>1618</v>
      </c>
      <c r="C52" t="s">
        <v>1632</v>
      </c>
      <c r="D52" t="s">
        <v>1633</v>
      </c>
    </row>
    <row r="53" spans="1:4">
      <c r="A53">
        <v>52</v>
      </c>
      <c r="B53" t="s">
        <v>1618</v>
      </c>
      <c r="C53" t="s">
        <v>1634</v>
      </c>
      <c r="D53" t="s">
        <v>1635</v>
      </c>
    </row>
    <row r="54" spans="1:4">
      <c r="A54">
        <v>53</v>
      </c>
      <c r="B54" t="s">
        <v>1618</v>
      </c>
      <c r="C54" t="s">
        <v>1636</v>
      </c>
      <c r="D54" t="s">
        <v>1637</v>
      </c>
    </row>
    <row r="55" spans="1:4">
      <c r="A55">
        <v>54</v>
      </c>
      <c r="B55" t="s">
        <v>1618</v>
      </c>
      <c r="C55" t="s">
        <v>1638</v>
      </c>
      <c r="D55" t="s">
        <v>1639</v>
      </c>
    </row>
    <row r="56" spans="1:4">
      <c r="A56">
        <v>55</v>
      </c>
      <c r="B56" t="s">
        <v>1618</v>
      </c>
      <c r="C56" t="s">
        <v>1640</v>
      </c>
      <c r="D56" t="s">
        <v>1641</v>
      </c>
    </row>
    <row r="57" spans="1:4">
      <c r="A57">
        <v>56</v>
      </c>
      <c r="B57" t="s">
        <v>1618</v>
      </c>
      <c r="C57" t="s">
        <v>1640</v>
      </c>
      <c r="D57" t="s">
        <v>2119</v>
      </c>
    </row>
    <row r="58" spans="1:4">
      <c r="A58">
        <v>57</v>
      </c>
      <c r="B58" t="s">
        <v>1618</v>
      </c>
      <c r="C58" t="s">
        <v>1642</v>
      </c>
      <c r="D58" t="s">
        <v>1643</v>
      </c>
    </row>
    <row r="59" spans="1:4">
      <c r="A59">
        <v>58</v>
      </c>
      <c r="B59" t="s">
        <v>1618</v>
      </c>
      <c r="C59" t="s">
        <v>1644</v>
      </c>
      <c r="D59" t="s">
        <v>1645</v>
      </c>
    </row>
    <row r="60" spans="1:4">
      <c r="A60">
        <v>59</v>
      </c>
      <c r="B60" t="s">
        <v>1618</v>
      </c>
      <c r="C60" t="s">
        <v>1646</v>
      </c>
      <c r="D60" t="s">
        <v>1647</v>
      </c>
    </row>
    <row r="61" spans="1:4">
      <c r="A61">
        <v>60</v>
      </c>
      <c r="B61" t="s">
        <v>1618</v>
      </c>
      <c r="C61" t="s">
        <v>1648</v>
      </c>
      <c r="D61" t="s">
        <v>1649</v>
      </c>
    </row>
    <row r="62" spans="1:4">
      <c r="A62">
        <v>61</v>
      </c>
      <c r="B62" t="s">
        <v>1618</v>
      </c>
      <c r="C62" t="s">
        <v>1650</v>
      </c>
      <c r="D62" t="s">
        <v>1651</v>
      </c>
    </row>
    <row r="63" spans="1:4">
      <c r="A63">
        <v>62</v>
      </c>
      <c r="B63" t="s">
        <v>1618</v>
      </c>
      <c r="C63" t="s">
        <v>1652</v>
      </c>
      <c r="D63" t="s">
        <v>1653</v>
      </c>
    </row>
    <row r="64" spans="1:4">
      <c r="A64">
        <v>63</v>
      </c>
      <c r="B64" t="s">
        <v>1618</v>
      </c>
      <c r="C64" t="s">
        <v>1654</v>
      </c>
      <c r="D64" t="s">
        <v>1655</v>
      </c>
    </row>
    <row r="65" spans="1:4">
      <c r="A65">
        <v>64</v>
      </c>
      <c r="B65" t="s">
        <v>1618</v>
      </c>
      <c r="C65" t="s">
        <v>1656</v>
      </c>
      <c r="D65" t="s">
        <v>1657</v>
      </c>
    </row>
    <row r="66" spans="1:4">
      <c r="A66">
        <v>65</v>
      </c>
      <c r="B66" t="s">
        <v>1658</v>
      </c>
      <c r="C66" t="s">
        <v>1658</v>
      </c>
      <c r="D66" t="s">
        <v>1659</v>
      </c>
    </row>
    <row r="67" spans="1:4">
      <c r="A67">
        <v>66</v>
      </c>
      <c r="B67" t="s">
        <v>1658</v>
      </c>
      <c r="C67" t="s">
        <v>1660</v>
      </c>
      <c r="D67" t="s">
        <v>1661</v>
      </c>
    </row>
    <row r="68" spans="1:4">
      <c r="A68">
        <v>67</v>
      </c>
      <c r="B68" t="s">
        <v>1658</v>
      </c>
      <c r="C68" t="s">
        <v>1662</v>
      </c>
      <c r="D68" t="s">
        <v>1663</v>
      </c>
    </row>
    <row r="69" spans="1:4">
      <c r="A69">
        <v>68</v>
      </c>
      <c r="B69" t="s">
        <v>1658</v>
      </c>
      <c r="C69" t="s">
        <v>1664</v>
      </c>
      <c r="D69" t="s">
        <v>1665</v>
      </c>
    </row>
    <row r="70" spans="1:4">
      <c r="A70">
        <v>69</v>
      </c>
      <c r="B70" t="s">
        <v>1658</v>
      </c>
      <c r="C70" t="s">
        <v>1666</v>
      </c>
      <c r="D70" t="s">
        <v>1667</v>
      </c>
    </row>
    <row r="71" spans="1:4">
      <c r="A71">
        <v>70</v>
      </c>
      <c r="B71" t="s">
        <v>1658</v>
      </c>
      <c r="C71" t="s">
        <v>1668</v>
      </c>
      <c r="D71" t="s">
        <v>1669</v>
      </c>
    </row>
    <row r="72" spans="1:4">
      <c r="A72">
        <v>71</v>
      </c>
      <c r="B72" t="s">
        <v>1658</v>
      </c>
      <c r="C72" t="s">
        <v>1670</v>
      </c>
      <c r="D72" t="s">
        <v>1671</v>
      </c>
    </row>
    <row r="73" spans="1:4">
      <c r="A73">
        <v>72</v>
      </c>
      <c r="B73" t="s">
        <v>1658</v>
      </c>
      <c r="C73" t="s">
        <v>1672</v>
      </c>
      <c r="D73" t="s">
        <v>1673</v>
      </c>
    </row>
    <row r="74" spans="1:4">
      <c r="A74">
        <v>73</v>
      </c>
      <c r="B74" t="s">
        <v>1658</v>
      </c>
      <c r="C74" t="s">
        <v>1674</v>
      </c>
      <c r="D74" t="s">
        <v>1675</v>
      </c>
    </row>
    <row r="75" spans="1:4">
      <c r="A75">
        <v>74</v>
      </c>
      <c r="B75" t="s">
        <v>1658</v>
      </c>
      <c r="C75" t="s">
        <v>1676</v>
      </c>
      <c r="D75" t="s">
        <v>1677</v>
      </c>
    </row>
    <row r="76" spans="1:4">
      <c r="A76">
        <v>75</v>
      </c>
      <c r="B76" t="s">
        <v>1658</v>
      </c>
      <c r="C76" t="s">
        <v>1678</v>
      </c>
      <c r="D76" t="s">
        <v>1679</v>
      </c>
    </row>
    <row r="77" spans="1:4">
      <c r="A77">
        <v>76</v>
      </c>
      <c r="B77" t="s">
        <v>1658</v>
      </c>
      <c r="C77" t="s">
        <v>1680</v>
      </c>
      <c r="D77" t="s">
        <v>1681</v>
      </c>
    </row>
    <row r="78" spans="1:4">
      <c r="A78">
        <v>77</v>
      </c>
      <c r="B78" t="s">
        <v>1658</v>
      </c>
      <c r="C78" t="s">
        <v>1682</v>
      </c>
      <c r="D78" t="s">
        <v>1683</v>
      </c>
    </row>
    <row r="79" spans="1:4">
      <c r="A79">
        <v>78</v>
      </c>
      <c r="B79" t="s">
        <v>1684</v>
      </c>
      <c r="C79" t="s">
        <v>1686</v>
      </c>
      <c r="D79" t="s">
        <v>1687</v>
      </c>
    </row>
    <row r="80" spans="1:4">
      <c r="A80">
        <v>79</v>
      </c>
      <c r="B80" t="s">
        <v>1684</v>
      </c>
      <c r="C80" t="s">
        <v>1688</v>
      </c>
      <c r="D80" t="s">
        <v>1689</v>
      </c>
    </row>
    <row r="81" spans="1:4">
      <c r="A81">
        <v>80</v>
      </c>
      <c r="B81" t="s">
        <v>1684</v>
      </c>
      <c r="C81" t="s">
        <v>1690</v>
      </c>
      <c r="D81" t="s">
        <v>1691</v>
      </c>
    </row>
    <row r="82" spans="1:4">
      <c r="A82">
        <v>81</v>
      </c>
      <c r="B82" t="s">
        <v>1684</v>
      </c>
      <c r="C82" t="s">
        <v>1692</v>
      </c>
      <c r="D82" t="s">
        <v>1693</v>
      </c>
    </row>
    <row r="83" spans="1:4">
      <c r="A83">
        <v>82</v>
      </c>
      <c r="B83" t="s">
        <v>1684</v>
      </c>
      <c r="C83" t="s">
        <v>1684</v>
      </c>
      <c r="D83" t="s">
        <v>1685</v>
      </c>
    </row>
    <row r="84" spans="1:4">
      <c r="A84">
        <v>83</v>
      </c>
      <c r="B84" t="s">
        <v>1684</v>
      </c>
      <c r="C84" t="s">
        <v>1694</v>
      </c>
      <c r="D84" t="s">
        <v>1695</v>
      </c>
    </row>
    <row r="85" spans="1:4">
      <c r="A85">
        <v>84</v>
      </c>
      <c r="B85" t="s">
        <v>1684</v>
      </c>
      <c r="C85" t="s">
        <v>1696</v>
      </c>
      <c r="D85" t="s">
        <v>1697</v>
      </c>
    </row>
    <row r="86" spans="1:4">
      <c r="A86">
        <v>85</v>
      </c>
      <c r="B86" t="s">
        <v>1684</v>
      </c>
      <c r="C86" t="s">
        <v>1698</v>
      </c>
      <c r="D86" t="s">
        <v>1699</v>
      </c>
    </row>
    <row r="87" spans="1:4">
      <c r="A87">
        <v>86</v>
      </c>
      <c r="B87" t="s">
        <v>1684</v>
      </c>
      <c r="C87" t="s">
        <v>1700</v>
      </c>
      <c r="D87" t="s">
        <v>1701</v>
      </c>
    </row>
    <row r="88" spans="1:4">
      <c r="A88">
        <v>87</v>
      </c>
      <c r="B88" t="s">
        <v>1684</v>
      </c>
      <c r="C88" t="s">
        <v>1702</v>
      </c>
      <c r="D88" t="s">
        <v>1703</v>
      </c>
    </row>
    <row r="89" spans="1:4">
      <c r="A89">
        <v>88</v>
      </c>
      <c r="B89" t="s">
        <v>1684</v>
      </c>
      <c r="C89" t="s">
        <v>1704</v>
      </c>
      <c r="D89" t="s">
        <v>1705</v>
      </c>
    </row>
    <row r="90" spans="1:4">
      <c r="A90">
        <v>89</v>
      </c>
      <c r="B90" t="s">
        <v>1684</v>
      </c>
      <c r="C90" t="s">
        <v>1706</v>
      </c>
      <c r="D90" t="s">
        <v>1707</v>
      </c>
    </row>
    <row r="91" spans="1:4">
      <c r="A91">
        <v>90</v>
      </c>
      <c r="B91" t="s">
        <v>1684</v>
      </c>
      <c r="C91" t="s">
        <v>1708</v>
      </c>
      <c r="D91" t="s">
        <v>1709</v>
      </c>
    </row>
    <row r="92" spans="1:4">
      <c r="A92">
        <v>91</v>
      </c>
      <c r="B92" t="s">
        <v>1684</v>
      </c>
      <c r="C92" t="s">
        <v>1710</v>
      </c>
      <c r="D92" t="s">
        <v>1711</v>
      </c>
    </row>
    <row r="93" spans="1:4">
      <c r="A93">
        <v>92</v>
      </c>
      <c r="B93" t="s">
        <v>1684</v>
      </c>
      <c r="C93" t="s">
        <v>1712</v>
      </c>
      <c r="D93" t="s">
        <v>1713</v>
      </c>
    </row>
    <row r="94" spans="1:4">
      <c r="A94">
        <v>93</v>
      </c>
      <c r="B94" t="s">
        <v>1684</v>
      </c>
      <c r="C94" t="s">
        <v>1714</v>
      </c>
      <c r="D94" t="s">
        <v>1715</v>
      </c>
    </row>
    <row r="95" spans="1:4">
      <c r="A95">
        <v>94</v>
      </c>
      <c r="B95" t="s">
        <v>1684</v>
      </c>
      <c r="C95" t="s">
        <v>1716</v>
      </c>
      <c r="D95" t="s">
        <v>1717</v>
      </c>
    </row>
    <row r="96" spans="1:4">
      <c r="A96">
        <v>95</v>
      </c>
      <c r="B96" t="s">
        <v>1684</v>
      </c>
      <c r="C96" t="s">
        <v>1718</v>
      </c>
      <c r="D96" t="s">
        <v>1719</v>
      </c>
    </row>
    <row r="97" spans="1:4">
      <c r="A97">
        <v>96</v>
      </c>
      <c r="B97" t="s">
        <v>1720</v>
      </c>
      <c r="C97" t="s">
        <v>1722</v>
      </c>
      <c r="D97" t="s">
        <v>1723</v>
      </c>
    </row>
    <row r="98" spans="1:4">
      <c r="A98">
        <v>97</v>
      </c>
      <c r="B98" t="s">
        <v>1720</v>
      </c>
      <c r="C98" t="s">
        <v>1724</v>
      </c>
      <c r="D98" t="s">
        <v>1725</v>
      </c>
    </row>
    <row r="99" spans="1:4">
      <c r="A99">
        <v>98</v>
      </c>
      <c r="B99" t="s">
        <v>1720</v>
      </c>
      <c r="C99" t="s">
        <v>1726</v>
      </c>
      <c r="D99" t="s">
        <v>1727</v>
      </c>
    </row>
    <row r="100" spans="1:4">
      <c r="A100">
        <v>99</v>
      </c>
      <c r="B100" t="s">
        <v>1720</v>
      </c>
      <c r="C100" t="s">
        <v>1720</v>
      </c>
      <c r="D100" t="s">
        <v>1721</v>
      </c>
    </row>
    <row r="101" spans="1:4">
      <c r="A101">
        <v>100</v>
      </c>
      <c r="B101" t="s">
        <v>1720</v>
      </c>
      <c r="C101" t="s">
        <v>1728</v>
      </c>
      <c r="D101" t="s">
        <v>1729</v>
      </c>
    </row>
    <row r="102" spans="1:4">
      <c r="A102">
        <v>101</v>
      </c>
      <c r="B102" t="s">
        <v>1720</v>
      </c>
      <c r="C102" t="s">
        <v>1730</v>
      </c>
      <c r="D102" t="s">
        <v>1731</v>
      </c>
    </row>
    <row r="103" spans="1:4">
      <c r="A103">
        <v>102</v>
      </c>
      <c r="B103" t="s">
        <v>1720</v>
      </c>
      <c r="C103" t="s">
        <v>1732</v>
      </c>
      <c r="D103" t="s">
        <v>1733</v>
      </c>
    </row>
    <row r="104" spans="1:4">
      <c r="A104">
        <v>103</v>
      </c>
      <c r="B104" t="s">
        <v>1720</v>
      </c>
      <c r="C104" t="s">
        <v>1734</v>
      </c>
      <c r="D104" t="s">
        <v>1735</v>
      </c>
    </row>
    <row r="105" spans="1:4">
      <c r="A105">
        <v>104</v>
      </c>
      <c r="B105" t="s">
        <v>1720</v>
      </c>
      <c r="C105" t="s">
        <v>1736</v>
      </c>
      <c r="D105" t="s">
        <v>1737</v>
      </c>
    </row>
    <row r="106" spans="1:4">
      <c r="A106">
        <v>105</v>
      </c>
      <c r="B106" t="s">
        <v>1720</v>
      </c>
      <c r="C106" t="s">
        <v>1738</v>
      </c>
      <c r="D106" t="s">
        <v>1739</v>
      </c>
    </row>
    <row r="107" spans="1:4">
      <c r="A107">
        <v>106</v>
      </c>
      <c r="B107" t="s">
        <v>1720</v>
      </c>
      <c r="C107" t="s">
        <v>1740</v>
      </c>
      <c r="D107" t="s">
        <v>1741</v>
      </c>
    </row>
    <row r="108" spans="1:4">
      <c r="A108">
        <v>107</v>
      </c>
      <c r="B108" t="s">
        <v>1720</v>
      </c>
      <c r="C108" t="s">
        <v>1742</v>
      </c>
      <c r="D108" t="s">
        <v>1743</v>
      </c>
    </row>
    <row r="109" spans="1:4">
      <c r="A109">
        <v>108</v>
      </c>
      <c r="B109" t="s">
        <v>1744</v>
      </c>
      <c r="C109" t="s">
        <v>1746</v>
      </c>
      <c r="D109" t="s">
        <v>1747</v>
      </c>
    </row>
    <row r="110" spans="1:4">
      <c r="A110">
        <v>109</v>
      </c>
      <c r="B110" t="s">
        <v>1744</v>
      </c>
      <c r="C110" t="s">
        <v>1748</v>
      </c>
      <c r="D110" t="s">
        <v>1749</v>
      </c>
    </row>
    <row r="111" spans="1:4">
      <c r="A111">
        <v>110</v>
      </c>
      <c r="B111" t="s">
        <v>1744</v>
      </c>
      <c r="C111" t="s">
        <v>1744</v>
      </c>
      <c r="D111" t="s">
        <v>1745</v>
      </c>
    </row>
    <row r="112" spans="1:4">
      <c r="A112">
        <v>111</v>
      </c>
      <c r="B112" t="s">
        <v>1744</v>
      </c>
      <c r="C112" t="s">
        <v>1750</v>
      </c>
      <c r="D112" t="s">
        <v>1751</v>
      </c>
    </row>
    <row r="113" spans="1:4">
      <c r="A113">
        <v>112</v>
      </c>
      <c r="B113" t="s">
        <v>1744</v>
      </c>
      <c r="C113" t="s">
        <v>1752</v>
      </c>
      <c r="D113" t="s">
        <v>1753</v>
      </c>
    </row>
    <row r="114" spans="1:4">
      <c r="A114">
        <v>113</v>
      </c>
      <c r="B114" t="s">
        <v>1744</v>
      </c>
      <c r="C114" t="s">
        <v>1754</v>
      </c>
      <c r="D114" t="s">
        <v>1755</v>
      </c>
    </row>
    <row r="115" spans="1:4">
      <c r="A115">
        <v>114</v>
      </c>
      <c r="B115" t="s">
        <v>1744</v>
      </c>
      <c r="C115" t="s">
        <v>1756</v>
      </c>
      <c r="D115" t="s">
        <v>1757</v>
      </c>
    </row>
    <row r="116" spans="1:4">
      <c r="A116">
        <v>115</v>
      </c>
      <c r="B116" t="s">
        <v>1758</v>
      </c>
      <c r="C116" t="s">
        <v>1758</v>
      </c>
      <c r="D116" t="s">
        <v>1759</v>
      </c>
    </row>
    <row r="117" spans="1:4">
      <c r="A117">
        <v>116</v>
      </c>
      <c r="B117" t="s">
        <v>1758</v>
      </c>
      <c r="C117" t="s">
        <v>1760</v>
      </c>
      <c r="D117" t="s">
        <v>1761</v>
      </c>
    </row>
    <row r="118" spans="1:4">
      <c r="A118">
        <v>117</v>
      </c>
      <c r="B118" t="s">
        <v>1758</v>
      </c>
      <c r="C118" t="s">
        <v>1762</v>
      </c>
      <c r="D118" t="s">
        <v>1763</v>
      </c>
    </row>
    <row r="119" spans="1:4">
      <c r="A119">
        <v>118</v>
      </c>
      <c r="B119" t="s">
        <v>1758</v>
      </c>
      <c r="C119" t="s">
        <v>1764</v>
      </c>
      <c r="D119" t="s">
        <v>1765</v>
      </c>
    </row>
    <row r="120" spans="1:4">
      <c r="A120">
        <v>119</v>
      </c>
      <c r="B120" t="s">
        <v>1758</v>
      </c>
      <c r="C120" t="s">
        <v>1766</v>
      </c>
      <c r="D120" t="s">
        <v>1767</v>
      </c>
    </row>
    <row r="121" spans="1:4">
      <c r="A121">
        <v>120</v>
      </c>
      <c r="B121" t="s">
        <v>1758</v>
      </c>
      <c r="C121" t="s">
        <v>1768</v>
      </c>
      <c r="D121" t="s">
        <v>1769</v>
      </c>
    </row>
    <row r="122" spans="1:4">
      <c r="A122">
        <v>121</v>
      </c>
      <c r="B122" t="s">
        <v>1758</v>
      </c>
      <c r="C122" t="s">
        <v>1770</v>
      </c>
      <c r="D122" t="s">
        <v>1771</v>
      </c>
    </row>
    <row r="123" spans="1:4">
      <c r="A123">
        <v>122</v>
      </c>
      <c r="B123" t="s">
        <v>1758</v>
      </c>
      <c r="C123" t="s">
        <v>1772</v>
      </c>
      <c r="D123" t="s">
        <v>1773</v>
      </c>
    </row>
    <row r="124" spans="1:4">
      <c r="A124">
        <v>123</v>
      </c>
      <c r="B124" t="s">
        <v>1758</v>
      </c>
      <c r="C124" t="s">
        <v>1774</v>
      </c>
      <c r="D124" t="s">
        <v>1775</v>
      </c>
    </row>
    <row r="125" spans="1:4">
      <c r="A125">
        <v>124</v>
      </c>
      <c r="B125" t="s">
        <v>1758</v>
      </c>
      <c r="C125" t="s">
        <v>1776</v>
      </c>
      <c r="D125" t="s">
        <v>1777</v>
      </c>
    </row>
    <row r="126" spans="1:4">
      <c r="A126">
        <v>125</v>
      </c>
      <c r="B126" t="s">
        <v>1758</v>
      </c>
      <c r="C126" t="s">
        <v>1778</v>
      </c>
      <c r="D126" t="s">
        <v>1779</v>
      </c>
    </row>
    <row r="127" spans="1:4">
      <c r="A127">
        <v>126</v>
      </c>
      <c r="B127" t="s">
        <v>1758</v>
      </c>
      <c r="C127" t="s">
        <v>1780</v>
      </c>
      <c r="D127" t="s">
        <v>1781</v>
      </c>
    </row>
    <row r="128" spans="1:4">
      <c r="A128">
        <v>127</v>
      </c>
      <c r="B128" t="s">
        <v>1782</v>
      </c>
      <c r="C128" t="s">
        <v>1784</v>
      </c>
      <c r="D128" t="s">
        <v>1785</v>
      </c>
    </row>
    <row r="129" spans="1:4">
      <c r="A129">
        <v>128</v>
      </c>
      <c r="B129" t="s">
        <v>1782</v>
      </c>
      <c r="C129" t="s">
        <v>1786</v>
      </c>
      <c r="D129" t="s">
        <v>1787</v>
      </c>
    </row>
    <row r="130" spans="1:4">
      <c r="A130">
        <v>129</v>
      </c>
      <c r="B130" t="s">
        <v>1782</v>
      </c>
      <c r="C130" t="s">
        <v>1782</v>
      </c>
      <c r="D130" t="s">
        <v>1783</v>
      </c>
    </row>
    <row r="131" spans="1:4">
      <c r="A131">
        <v>130</v>
      </c>
      <c r="B131" t="s">
        <v>1782</v>
      </c>
      <c r="C131" t="s">
        <v>1788</v>
      </c>
      <c r="D131" t="s">
        <v>1789</v>
      </c>
    </row>
    <row r="132" spans="1:4">
      <c r="A132">
        <v>131</v>
      </c>
      <c r="B132" t="s">
        <v>1782</v>
      </c>
      <c r="C132" t="s">
        <v>1790</v>
      </c>
      <c r="D132" t="s">
        <v>1791</v>
      </c>
    </row>
    <row r="133" spans="1:4">
      <c r="A133">
        <v>132</v>
      </c>
      <c r="B133" t="s">
        <v>1782</v>
      </c>
      <c r="C133" t="s">
        <v>1792</v>
      </c>
      <c r="D133" t="s">
        <v>1793</v>
      </c>
    </row>
    <row r="134" spans="1:4">
      <c r="A134">
        <v>133</v>
      </c>
      <c r="B134" t="s">
        <v>1794</v>
      </c>
      <c r="C134" t="s">
        <v>1796</v>
      </c>
      <c r="D134" t="s">
        <v>1797</v>
      </c>
    </row>
    <row r="135" spans="1:4">
      <c r="A135">
        <v>134</v>
      </c>
      <c r="B135" t="s">
        <v>1794</v>
      </c>
      <c r="C135" t="s">
        <v>1798</v>
      </c>
      <c r="D135" t="s">
        <v>1799</v>
      </c>
    </row>
    <row r="136" spans="1:4">
      <c r="A136">
        <v>135</v>
      </c>
      <c r="B136" t="s">
        <v>1794</v>
      </c>
      <c r="C136" t="s">
        <v>1800</v>
      </c>
      <c r="D136" t="s">
        <v>1801</v>
      </c>
    </row>
    <row r="137" spans="1:4">
      <c r="A137">
        <v>136</v>
      </c>
      <c r="B137" t="s">
        <v>1794</v>
      </c>
      <c r="C137" t="s">
        <v>1802</v>
      </c>
      <c r="D137" t="s">
        <v>1803</v>
      </c>
    </row>
    <row r="138" spans="1:4">
      <c r="A138">
        <v>137</v>
      </c>
      <c r="B138" t="s">
        <v>1794</v>
      </c>
      <c r="C138" t="s">
        <v>1804</v>
      </c>
      <c r="D138" t="s">
        <v>1805</v>
      </c>
    </row>
    <row r="139" spans="1:4">
      <c r="A139">
        <v>138</v>
      </c>
      <c r="B139" t="s">
        <v>1794</v>
      </c>
      <c r="C139" t="s">
        <v>1806</v>
      </c>
      <c r="D139" t="s">
        <v>1807</v>
      </c>
    </row>
    <row r="140" spans="1:4">
      <c r="A140">
        <v>139</v>
      </c>
      <c r="B140" t="s">
        <v>1794</v>
      </c>
      <c r="C140" t="s">
        <v>1808</v>
      </c>
      <c r="D140" t="s">
        <v>1809</v>
      </c>
    </row>
    <row r="141" spans="1:4">
      <c r="A141">
        <v>140</v>
      </c>
      <c r="B141" t="s">
        <v>1794</v>
      </c>
      <c r="C141" t="s">
        <v>1810</v>
      </c>
      <c r="D141" t="s">
        <v>1811</v>
      </c>
    </row>
    <row r="142" spans="1:4">
      <c r="A142">
        <v>141</v>
      </c>
      <c r="B142" t="s">
        <v>1794</v>
      </c>
      <c r="C142" t="s">
        <v>1812</v>
      </c>
      <c r="D142" t="s">
        <v>1813</v>
      </c>
    </row>
    <row r="143" spans="1:4">
      <c r="A143">
        <v>142</v>
      </c>
      <c r="B143" t="s">
        <v>1794</v>
      </c>
      <c r="C143" t="s">
        <v>1794</v>
      </c>
      <c r="D143" t="s">
        <v>1795</v>
      </c>
    </row>
    <row r="144" spans="1:4">
      <c r="A144">
        <v>143</v>
      </c>
      <c r="B144" t="s">
        <v>1794</v>
      </c>
      <c r="C144" t="s">
        <v>1814</v>
      </c>
      <c r="D144" t="s">
        <v>1815</v>
      </c>
    </row>
    <row r="145" spans="1:4">
      <c r="A145">
        <v>144</v>
      </c>
      <c r="B145" t="s">
        <v>1794</v>
      </c>
      <c r="C145" t="s">
        <v>1816</v>
      </c>
      <c r="D145" t="s">
        <v>1817</v>
      </c>
    </row>
    <row r="146" spans="1:4">
      <c r="A146">
        <v>145</v>
      </c>
      <c r="B146" t="s">
        <v>1794</v>
      </c>
      <c r="C146" t="s">
        <v>1818</v>
      </c>
      <c r="D146" t="s">
        <v>1819</v>
      </c>
    </row>
    <row r="147" spans="1:4">
      <c r="A147">
        <v>146</v>
      </c>
      <c r="B147" t="s">
        <v>1794</v>
      </c>
      <c r="C147" t="s">
        <v>1820</v>
      </c>
      <c r="D147" t="s">
        <v>1821</v>
      </c>
    </row>
    <row r="148" spans="1:4">
      <c r="A148">
        <v>147</v>
      </c>
      <c r="B148" t="s">
        <v>1794</v>
      </c>
      <c r="C148" t="s">
        <v>1822</v>
      </c>
      <c r="D148" t="s">
        <v>1823</v>
      </c>
    </row>
    <row r="149" spans="1:4">
      <c r="A149">
        <v>148</v>
      </c>
      <c r="B149" t="s">
        <v>1794</v>
      </c>
      <c r="C149" t="s">
        <v>1824</v>
      </c>
      <c r="D149" t="s">
        <v>1825</v>
      </c>
    </row>
    <row r="150" spans="1:4">
      <c r="A150">
        <v>149</v>
      </c>
      <c r="B150" t="s">
        <v>1826</v>
      </c>
      <c r="C150" t="s">
        <v>1828</v>
      </c>
      <c r="D150" t="s">
        <v>1829</v>
      </c>
    </row>
    <row r="151" spans="1:4">
      <c r="A151">
        <v>150</v>
      </c>
      <c r="B151" t="s">
        <v>1826</v>
      </c>
      <c r="C151" t="s">
        <v>1830</v>
      </c>
      <c r="D151" t="s">
        <v>1831</v>
      </c>
    </row>
    <row r="152" spans="1:4">
      <c r="A152">
        <v>151</v>
      </c>
      <c r="B152" t="s">
        <v>1826</v>
      </c>
      <c r="C152" t="s">
        <v>1832</v>
      </c>
      <c r="D152" t="s">
        <v>1833</v>
      </c>
    </row>
    <row r="153" spans="1:4">
      <c r="A153">
        <v>152</v>
      </c>
      <c r="B153" t="s">
        <v>1826</v>
      </c>
      <c r="C153" t="s">
        <v>1834</v>
      </c>
      <c r="D153" t="s">
        <v>1835</v>
      </c>
    </row>
    <row r="154" spans="1:4">
      <c r="A154">
        <v>153</v>
      </c>
      <c r="B154" t="s">
        <v>1826</v>
      </c>
      <c r="C154" t="s">
        <v>1826</v>
      </c>
      <c r="D154" t="s">
        <v>1827</v>
      </c>
    </row>
    <row r="155" spans="1:4">
      <c r="A155">
        <v>154</v>
      </c>
      <c r="B155" t="s">
        <v>1826</v>
      </c>
      <c r="C155" t="s">
        <v>1836</v>
      </c>
      <c r="D155" t="s">
        <v>1837</v>
      </c>
    </row>
    <row r="156" spans="1:4">
      <c r="A156">
        <v>155</v>
      </c>
      <c r="B156" t="s">
        <v>1826</v>
      </c>
      <c r="C156" t="s">
        <v>1838</v>
      </c>
      <c r="D156" t="s">
        <v>1839</v>
      </c>
    </row>
    <row r="157" spans="1:4">
      <c r="A157">
        <v>156</v>
      </c>
      <c r="B157" t="s">
        <v>1826</v>
      </c>
      <c r="C157" t="s">
        <v>1840</v>
      </c>
      <c r="D157" t="s">
        <v>1841</v>
      </c>
    </row>
    <row r="158" spans="1:4">
      <c r="A158">
        <v>157</v>
      </c>
      <c r="B158" t="s">
        <v>1826</v>
      </c>
      <c r="C158" t="s">
        <v>1842</v>
      </c>
      <c r="D158" t="s">
        <v>1843</v>
      </c>
    </row>
    <row r="159" spans="1:4">
      <c r="A159">
        <v>158</v>
      </c>
      <c r="B159" t="s">
        <v>1826</v>
      </c>
      <c r="C159" t="s">
        <v>1844</v>
      </c>
      <c r="D159" t="s">
        <v>1845</v>
      </c>
    </row>
    <row r="160" spans="1:4">
      <c r="A160">
        <v>159</v>
      </c>
      <c r="B160" t="s">
        <v>1826</v>
      </c>
      <c r="C160" t="s">
        <v>1846</v>
      </c>
      <c r="D160" t="s">
        <v>1847</v>
      </c>
    </row>
    <row r="161" spans="1:4">
      <c r="A161">
        <v>160</v>
      </c>
      <c r="B161" t="s">
        <v>1826</v>
      </c>
      <c r="C161" t="s">
        <v>1848</v>
      </c>
      <c r="D161" t="s">
        <v>1849</v>
      </c>
    </row>
    <row r="162" spans="1:4">
      <c r="A162">
        <v>161</v>
      </c>
      <c r="B162" t="s">
        <v>1826</v>
      </c>
      <c r="C162" t="s">
        <v>2120</v>
      </c>
      <c r="D162" t="s">
        <v>2121</v>
      </c>
    </row>
    <row r="163" spans="1:4">
      <c r="A163">
        <v>162</v>
      </c>
      <c r="B163" t="s">
        <v>1826</v>
      </c>
      <c r="C163" t="s">
        <v>1850</v>
      </c>
      <c r="D163" t="s">
        <v>1851</v>
      </c>
    </row>
    <row r="164" spans="1:4">
      <c r="A164">
        <v>163</v>
      </c>
      <c r="B164" t="s">
        <v>1826</v>
      </c>
      <c r="C164" t="s">
        <v>1852</v>
      </c>
      <c r="D164" t="s">
        <v>1853</v>
      </c>
    </row>
    <row r="165" spans="1:4">
      <c r="A165">
        <v>164</v>
      </c>
      <c r="B165" t="s">
        <v>1826</v>
      </c>
      <c r="C165" t="s">
        <v>1854</v>
      </c>
      <c r="D165" t="s">
        <v>1855</v>
      </c>
    </row>
    <row r="166" spans="1:4">
      <c r="A166">
        <v>165</v>
      </c>
      <c r="B166" t="s">
        <v>1856</v>
      </c>
      <c r="C166" t="s">
        <v>1858</v>
      </c>
      <c r="D166" t="s">
        <v>1859</v>
      </c>
    </row>
    <row r="167" spans="1:4">
      <c r="A167">
        <v>166</v>
      </c>
      <c r="B167" t="s">
        <v>1856</v>
      </c>
      <c r="C167" t="s">
        <v>1860</v>
      </c>
      <c r="D167" t="s">
        <v>1861</v>
      </c>
    </row>
    <row r="168" spans="1:4">
      <c r="A168">
        <v>167</v>
      </c>
      <c r="B168" t="s">
        <v>1856</v>
      </c>
      <c r="C168" t="s">
        <v>1862</v>
      </c>
      <c r="D168" t="s">
        <v>1863</v>
      </c>
    </row>
    <row r="169" spans="1:4">
      <c r="A169">
        <v>168</v>
      </c>
      <c r="B169" t="s">
        <v>1856</v>
      </c>
      <c r="C169" t="s">
        <v>1864</v>
      </c>
      <c r="D169" t="s">
        <v>1865</v>
      </c>
    </row>
    <row r="170" spans="1:4">
      <c r="A170">
        <v>169</v>
      </c>
      <c r="B170" t="s">
        <v>1856</v>
      </c>
      <c r="C170" t="s">
        <v>1856</v>
      </c>
      <c r="D170" t="s">
        <v>1857</v>
      </c>
    </row>
    <row r="171" spans="1:4">
      <c r="A171">
        <v>170</v>
      </c>
      <c r="B171" t="s">
        <v>1856</v>
      </c>
      <c r="C171" t="s">
        <v>1866</v>
      </c>
      <c r="D171" t="s">
        <v>1867</v>
      </c>
    </row>
    <row r="172" spans="1:4">
      <c r="A172">
        <v>171</v>
      </c>
      <c r="B172" t="s">
        <v>1868</v>
      </c>
      <c r="C172" t="s">
        <v>1870</v>
      </c>
      <c r="D172" t="s">
        <v>1871</v>
      </c>
    </row>
    <row r="173" spans="1:4">
      <c r="A173">
        <v>172</v>
      </c>
      <c r="B173" t="s">
        <v>1868</v>
      </c>
      <c r="C173" t="s">
        <v>1872</v>
      </c>
      <c r="D173" t="s">
        <v>1873</v>
      </c>
    </row>
    <row r="174" spans="1:4">
      <c r="A174">
        <v>173</v>
      </c>
      <c r="B174" t="s">
        <v>1868</v>
      </c>
      <c r="C174" t="s">
        <v>1874</v>
      </c>
      <c r="D174" t="s">
        <v>1875</v>
      </c>
    </row>
    <row r="175" spans="1:4">
      <c r="A175">
        <v>174</v>
      </c>
      <c r="B175" t="s">
        <v>1868</v>
      </c>
      <c r="C175" t="s">
        <v>1876</v>
      </c>
      <c r="D175" t="s">
        <v>1877</v>
      </c>
    </row>
    <row r="176" spans="1:4">
      <c r="A176">
        <v>175</v>
      </c>
      <c r="B176" t="s">
        <v>1868</v>
      </c>
      <c r="C176" t="s">
        <v>1878</v>
      </c>
      <c r="D176" t="s">
        <v>1879</v>
      </c>
    </row>
    <row r="177" spans="1:4">
      <c r="A177">
        <v>176</v>
      </c>
      <c r="B177" t="s">
        <v>1868</v>
      </c>
      <c r="C177" t="s">
        <v>1880</v>
      </c>
      <c r="D177" t="s">
        <v>1881</v>
      </c>
    </row>
    <row r="178" spans="1:4">
      <c r="A178">
        <v>177</v>
      </c>
      <c r="B178" t="s">
        <v>1868</v>
      </c>
      <c r="C178" t="s">
        <v>1882</v>
      </c>
      <c r="D178" t="s">
        <v>1883</v>
      </c>
    </row>
    <row r="179" spans="1:4">
      <c r="A179">
        <v>178</v>
      </c>
      <c r="B179" t="s">
        <v>1868</v>
      </c>
      <c r="C179" t="s">
        <v>1884</v>
      </c>
      <c r="D179" t="s">
        <v>1885</v>
      </c>
    </row>
    <row r="180" spans="1:4">
      <c r="A180">
        <v>179</v>
      </c>
      <c r="B180" t="s">
        <v>1868</v>
      </c>
      <c r="C180" t="s">
        <v>1886</v>
      </c>
      <c r="D180" t="s">
        <v>1887</v>
      </c>
    </row>
    <row r="181" spans="1:4">
      <c r="A181">
        <v>180</v>
      </c>
      <c r="B181" t="s">
        <v>1868</v>
      </c>
      <c r="C181" t="s">
        <v>1868</v>
      </c>
      <c r="D181" t="s">
        <v>1869</v>
      </c>
    </row>
    <row r="182" spans="1:4">
      <c r="A182">
        <v>181</v>
      </c>
      <c r="B182" t="s">
        <v>1868</v>
      </c>
      <c r="C182" t="s">
        <v>1888</v>
      </c>
      <c r="D182" t="s">
        <v>1889</v>
      </c>
    </row>
    <row r="183" spans="1:4">
      <c r="A183">
        <v>182</v>
      </c>
      <c r="B183" t="s">
        <v>1868</v>
      </c>
      <c r="C183" t="s">
        <v>1890</v>
      </c>
      <c r="D183" t="s">
        <v>1891</v>
      </c>
    </row>
    <row r="184" spans="1:4">
      <c r="A184">
        <v>183</v>
      </c>
      <c r="B184" t="s">
        <v>1868</v>
      </c>
      <c r="C184" t="s">
        <v>1892</v>
      </c>
      <c r="D184" t="s">
        <v>1893</v>
      </c>
    </row>
    <row r="185" spans="1:4">
      <c r="A185">
        <v>184</v>
      </c>
      <c r="B185" t="s">
        <v>1868</v>
      </c>
      <c r="C185" t="s">
        <v>1894</v>
      </c>
      <c r="D185" t="s">
        <v>1895</v>
      </c>
    </row>
    <row r="186" spans="1:4">
      <c r="A186">
        <v>185</v>
      </c>
      <c r="B186" t="s">
        <v>1868</v>
      </c>
      <c r="C186" t="s">
        <v>1896</v>
      </c>
      <c r="D186" t="s">
        <v>1897</v>
      </c>
    </row>
    <row r="187" spans="1:4">
      <c r="A187">
        <v>186</v>
      </c>
      <c r="B187" t="s">
        <v>1898</v>
      </c>
      <c r="C187" t="s">
        <v>1900</v>
      </c>
      <c r="D187" t="s">
        <v>1901</v>
      </c>
    </row>
    <row r="188" spans="1:4">
      <c r="A188">
        <v>187</v>
      </c>
      <c r="B188" t="s">
        <v>1898</v>
      </c>
      <c r="C188" t="s">
        <v>1902</v>
      </c>
      <c r="D188" t="s">
        <v>1903</v>
      </c>
    </row>
    <row r="189" spans="1:4">
      <c r="A189">
        <v>188</v>
      </c>
      <c r="B189" t="s">
        <v>1898</v>
      </c>
      <c r="C189" t="s">
        <v>1904</v>
      </c>
      <c r="D189" t="s">
        <v>1905</v>
      </c>
    </row>
    <row r="190" spans="1:4">
      <c r="A190">
        <v>189</v>
      </c>
      <c r="B190" t="s">
        <v>1898</v>
      </c>
      <c r="C190" t="s">
        <v>1906</v>
      </c>
      <c r="D190" t="s">
        <v>1907</v>
      </c>
    </row>
    <row r="191" spans="1:4">
      <c r="A191">
        <v>190</v>
      </c>
      <c r="B191" t="s">
        <v>1898</v>
      </c>
      <c r="C191" t="s">
        <v>1898</v>
      </c>
      <c r="D191" t="s">
        <v>1899</v>
      </c>
    </row>
    <row r="192" spans="1:4">
      <c r="A192">
        <v>191</v>
      </c>
      <c r="B192" t="s">
        <v>1898</v>
      </c>
      <c r="C192" t="s">
        <v>1908</v>
      </c>
      <c r="D192" t="s">
        <v>1909</v>
      </c>
    </row>
    <row r="193" spans="1:4">
      <c r="A193">
        <v>192</v>
      </c>
      <c r="B193" t="s">
        <v>1898</v>
      </c>
      <c r="C193" t="s">
        <v>1910</v>
      </c>
      <c r="D193" t="s">
        <v>1911</v>
      </c>
    </row>
    <row r="194" spans="1:4">
      <c r="A194">
        <v>193</v>
      </c>
      <c r="B194" t="s">
        <v>1898</v>
      </c>
      <c r="C194" t="s">
        <v>1912</v>
      </c>
      <c r="D194" t="s">
        <v>1913</v>
      </c>
    </row>
    <row r="195" spans="1:4">
      <c r="A195">
        <v>194</v>
      </c>
      <c r="B195" t="s">
        <v>1914</v>
      </c>
      <c r="C195" t="s">
        <v>1914</v>
      </c>
      <c r="D195" t="s">
        <v>1915</v>
      </c>
    </row>
    <row r="196" spans="1:4">
      <c r="A196">
        <v>195</v>
      </c>
      <c r="B196" t="s">
        <v>1916</v>
      </c>
      <c r="C196" t="s">
        <v>1560</v>
      </c>
      <c r="D196" t="s">
        <v>1918</v>
      </c>
    </row>
    <row r="197" spans="1:4">
      <c r="A197">
        <v>196</v>
      </c>
      <c r="B197" t="s">
        <v>1916</v>
      </c>
      <c r="C197" t="s">
        <v>1919</v>
      </c>
      <c r="D197" t="s">
        <v>1920</v>
      </c>
    </row>
    <row r="198" spans="1:4">
      <c r="A198">
        <v>197</v>
      </c>
      <c r="B198" t="s">
        <v>1916</v>
      </c>
      <c r="C198" t="s">
        <v>1921</v>
      </c>
      <c r="D198" t="s">
        <v>1922</v>
      </c>
    </row>
    <row r="199" spans="1:4">
      <c r="A199">
        <v>198</v>
      </c>
      <c r="B199" t="s">
        <v>1916</v>
      </c>
      <c r="C199" t="s">
        <v>1923</v>
      </c>
      <c r="D199" t="s">
        <v>1924</v>
      </c>
    </row>
    <row r="200" spans="1:4">
      <c r="A200">
        <v>199</v>
      </c>
      <c r="B200" t="s">
        <v>1916</v>
      </c>
      <c r="C200" t="s">
        <v>1925</v>
      </c>
      <c r="D200" t="s">
        <v>1926</v>
      </c>
    </row>
    <row r="201" spans="1:4">
      <c r="A201">
        <v>200</v>
      </c>
      <c r="B201" t="s">
        <v>1916</v>
      </c>
      <c r="C201" t="s">
        <v>1927</v>
      </c>
      <c r="D201" t="s">
        <v>1928</v>
      </c>
    </row>
    <row r="202" spans="1:4">
      <c r="A202">
        <v>201</v>
      </c>
      <c r="B202" t="s">
        <v>1916</v>
      </c>
      <c r="C202" t="s">
        <v>1916</v>
      </c>
      <c r="D202" t="s">
        <v>1917</v>
      </c>
    </row>
    <row r="203" spans="1:4">
      <c r="A203">
        <v>202</v>
      </c>
      <c r="B203" t="s">
        <v>1916</v>
      </c>
      <c r="C203" t="s">
        <v>1929</v>
      </c>
      <c r="D203" t="s">
        <v>1930</v>
      </c>
    </row>
    <row r="204" spans="1:4">
      <c r="A204">
        <v>203</v>
      </c>
      <c r="B204" t="s">
        <v>1916</v>
      </c>
      <c r="C204" t="s">
        <v>1931</v>
      </c>
      <c r="D204" t="s">
        <v>1932</v>
      </c>
    </row>
    <row r="205" spans="1:4">
      <c r="A205">
        <v>204</v>
      </c>
      <c r="B205" t="s">
        <v>1916</v>
      </c>
      <c r="C205" t="s">
        <v>1933</v>
      </c>
      <c r="D205" t="s">
        <v>1934</v>
      </c>
    </row>
    <row r="206" spans="1:4">
      <c r="A206">
        <v>205</v>
      </c>
      <c r="B206" t="s">
        <v>1935</v>
      </c>
      <c r="C206" t="s">
        <v>1937</v>
      </c>
      <c r="D206" t="s">
        <v>1938</v>
      </c>
    </row>
    <row r="207" spans="1:4">
      <c r="A207">
        <v>206</v>
      </c>
      <c r="B207" t="s">
        <v>1935</v>
      </c>
      <c r="C207" t="s">
        <v>1939</v>
      </c>
      <c r="D207" t="s">
        <v>1940</v>
      </c>
    </row>
    <row r="208" spans="1:4">
      <c r="A208">
        <v>207</v>
      </c>
      <c r="B208" t="s">
        <v>1935</v>
      </c>
      <c r="C208" t="s">
        <v>1941</v>
      </c>
      <c r="D208" t="s">
        <v>1942</v>
      </c>
    </row>
    <row r="209" spans="1:4">
      <c r="A209">
        <v>208</v>
      </c>
      <c r="B209" t="s">
        <v>1935</v>
      </c>
      <c r="C209" t="s">
        <v>1864</v>
      </c>
      <c r="D209" t="s">
        <v>1943</v>
      </c>
    </row>
    <row r="210" spans="1:4">
      <c r="A210">
        <v>209</v>
      </c>
      <c r="B210" t="s">
        <v>1935</v>
      </c>
      <c r="C210" t="s">
        <v>1944</v>
      </c>
      <c r="D210" t="s">
        <v>1945</v>
      </c>
    </row>
    <row r="211" spans="1:4">
      <c r="A211">
        <v>210</v>
      </c>
      <c r="B211" t="s">
        <v>1935</v>
      </c>
      <c r="C211" t="s">
        <v>1946</v>
      </c>
      <c r="D211" t="s">
        <v>1947</v>
      </c>
    </row>
    <row r="212" spans="1:4">
      <c r="A212">
        <v>211</v>
      </c>
      <c r="B212" t="s">
        <v>1935</v>
      </c>
      <c r="C212" t="s">
        <v>1948</v>
      </c>
      <c r="D212" t="s">
        <v>1949</v>
      </c>
    </row>
    <row r="213" spans="1:4">
      <c r="A213">
        <v>212</v>
      </c>
      <c r="B213" t="s">
        <v>1935</v>
      </c>
      <c r="C213" t="s">
        <v>1935</v>
      </c>
      <c r="D213" t="s">
        <v>1936</v>
      </c>
    </row>
    <row r="214" spans="1:4">
      <c r="A214">
        <v>213</v>
      </c>
      <c r="B214" t="s">
        <v>1935</v>
      </c>
      <c r="C214" t="s">
        <v>1950</v>
      </c>
      <c r="D214" t="s">
        <v>1951</v>
      </c>
    </row>
    <row r="215" spans="1:4">
      <c r="A215">
        <v>214</v>
      </c>
      <c r="B215" t="s">
        <v>1935</v>
      </c>
      <c r="C215" t="s">
        <v>1952</v>
      </c>
      <c r="D215" t="s">
        <v>1953</v>
      </c>
    </row>
    <row r="216" spans="1:4">
      <c r="A216">
        <v>215</v>
      </c>
      <c r="B216" t="s">
        <v>1935</v>
      </c>
      <c r="C216" t="s">
        <v>1954</v>
      </c>
      <c r="D216" t="s">
        <v>1955</v>
      </c>
    </row>
    <row r="217" spans="1:4">
      <c r="A217">
        <v>216</v>
      </c>
      <c r="B217" t="s">
        <v>1935</v>
      </c>
      <c r="C217" t="s">
        <v>1956</v>
      </c>
      <c r="D217" t="s">
        <v>1957</v>
      </c>
    </row>
    <row r="218" spans="1:4">
      <c r="A218">
        <v>217</v>
      </c>
      <c r="B218" t="s">
        <v>1935</v>
      </c>
      <c r="C218" t="s">
        <v>1958</v>
      </c>
      <c r="D218" t="s">
        <v>1959</v>
      </c>
    </row>
    <row r="219" spans="1:4">
      <c r="A219">
        <v>218</v>
      </c>
      <c r="B219" t="s">
        <v>1935</v>
      </c>
      <c r="C219" t="s">
        <v>1960</v>
      </c>
      <c r="D219" t="s">
        <v>1961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SH_REESTR_MO_FILTER">
    <tabColor rgb="FFFFCC99"/>
  </sheetPr>
  <dimension ref="A1:D3"/>
  <sheetViews>
    <sheetView showGridLines="0" workbookViewId="0"/>
  </sheetViews>
  <sheetFormatPr defaultRowHeight="11.25"/>
  <cols>
    <col min="1" max="16384" width="9.140625" style="329"/>
  </cols>
  <sheetData>
    <row r="1" spans="1:4">
      <c r="A1" s="329" t="s">
        <v>1553</v>
      </c>
      <c r="B1" s="329" t="s">
        <v>157</v>
      </c>
      <c r="C1" s="329" t="s">
        <v>158</v>
      </c>
      <c r="D1" s="329" t="s">
        <v>141</v>
      </c>
    </row>
    <row r="2" spans="1:4">
      <c r="A2" s="329" t="s">
        <v>33</v>
      </c>
      <c r="B2" s="329" t="s">
        <v>1618</v>
      </c>
      <c r="C2" s="329" t="s">
        <v>1628</v>
      </c>
      <c r="D2" s="329" t="s">
        <v>1629</v>
      </c>
    </row>
    <row r="3" spans="1:4">
      <c r="A3" s="329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SH_et_union_vert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odInfo">
    <tabColor indexed="47"/>
  </sheetPr>
  <dimension ref="B1:D11"/>
  <sheetViews>
    <sheetView showGridLines="0" zoomScaleNormal="100" workbookViewId="0"/>
  </sheetViews>
  <sheetFormatPr defaultRowHeight="11.25"/>
  <cols>
    <col min="1" max="1" width="3.7109375" style="45" customWidth="1"/>
    <col min="2" max="2" width="87.28515625" style="45" customWidth="1"/>
    <col min="3" max="3" width="9.140625" style="45"/>
    <col min="4" max="4" width="109.140625" style="45" customWidth="1"/>
    <col min="5" max="16384" width="9.140625" style="45"/>
  </cols>
  <sheetData>
    <row r="1" spans="2:4">
      <c r="B1" s="60" t="s">
        <v>16</v>
      </c>
    </row>
    <row r="2" spans="2:4" ht="90">
      <c r="B2" s="67" t="s">
        <v>161</v>
      </c>
    </row>
    <row r="3" spans="2:4" ht="67.5">
      <c r="B3" s="67" t="s">
        <v>188</v>
      </c>
    </row>
    <row r="4" spans="2:4">
      <c r="B4" s="67" t="s">
        <v>173</v>
      </c>
    </row>
    <row r="5" spans="2:4">
      <c r="B5" s="67" t="s">
        <v>160</v>
      </c>
    </row>
    <row r="6" spans="2:4" ht="33.75">
      <c r="B6" s="67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s="67" t="s">
        <v>215</v>
      </c>
      <c r="D7" s="45" t="s">
        <v>218</v>
      </c>
    </row>
    <row r="8" spans="2:4">
      <c r="B8" s="60" t="s">
        <v>114</v>
      </c>
    </row>
    <row r="9" spans="2:4" ht="25.5" customHeight="1">
      <c r="B9" s="61" t="s">
        <v>131</v>
      </c>
    </row>
    <row r="10" spans="2:4">
      <c r="B10" s="60" t="s">
        <v>217</v>
      </c>
    </row>
    <row r="11" spans="2:4" ht="45">
      <c r="B11" s="61" t="s">
        <v>216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Reestr">
    <tabColor indexed="47"/>
  </sheetPr>
  <dimension ref="A1:C19"/>
  <sheetViews>
    <sheetView showGridLines="0" zoomScaleNormal="100" workbookViewId="0"/>
  </sheetViews>
  <sheetFormatPr defaultRowHeight="11.25"/>
  <cols>
    <col min="1" max="1" width="49.140625" customWidth="1"/>
    <col min="2" max="2" width="70.7109375" customWidth="1"/>
    <col min="3" max="3" width="32.140625" customWidth="1"/>
  </cols>
  <sheetData>
    <row r="1" spans="1:3">
      <c r="A1" s="195" t="s">
        <v>377</v>
      </c>
    </row>
    <row r="2" spans="1:3">
      <c r="A2" s="3" t="s">
        <v>378</v>
      </c>
    </row>
    <row r="3" spans="1:3">
      <c r="A3" s="195" t="s">
        <v>379</v>
      </c>
      <c r="B3" s="3"/>
      <c r="C3" s="3"/>
    </row>
    <row r="4" spans="1:3">
      <c r="A4" s="196" t="s">
        <v>380</v>
      </c>
      <c r="B4" s="455" t="s">
        <v>381</v>
      </c>
      <c r="C4" s="455" t="s">
        <v>19</v>
      </c>
    </row>
    <row r="5" spans="1:3">
      <c r="A5" s="196" t="s">
        <v>520</v>
      </c>
      <c r="B5" s="455" t="s">
        <v>521</v>
      </c>
      <c r="C5" s="455" t="s">
        <v>522</v>
      </c>
    </row>
    <row r="6" spans="1:3" ht="12">
      <c r="A6" s="432" t="s">
        <v>1973</v>
      </c>
      <c r="B6" s="454" t="s">
        <v>523</v>
      </c>
      <c r="C6" s="454" t="s">
        <v>522</v>
      </c>
    </row>
    <row r="7" spans="1:3" ht="12">
      <c r="A7" s="15"/>
    </row>
    <row r="8" spans="1:3" ht="12">
      <c r="A8" s="15"/>
    </row>
    <row r="9" spans="1:3" ht="12">
      <c r="A9" s="15"/>
    </row>
    <row r="10" spans="1:3" ht="12">
      <c r="A10" s="15"/>
    </row>
    <row r="11" spans="1:3" ht="12">
      <c r="A11" s="15"/>
    </row>
    <row r="12" spans="1:3" ht="12">
      <c r="A12" s="15"/>
    </row>
    <row r="13" spans="1:3" ht="12">
      <c r="A13" s="15"/>
    </row>
    <row r="14" spans="1:3" ht="12">
      <c r="A14" s="15"/>
    </row>
    <row r="15" spans="1:3" ht="12">
      <c r="A15" s="15"/>
    </row>
    <row r="16" spans="1:3" ht="12">
      <c r="A16" s="15"/>
    </row>
    <row r="17" spans="1:1" ht="12">
      <c r="A17" s="15"/>
    </row>
    <row r="18" spans="1:1" ht="12">
      <c r="A18" s="15"/>
    </row>
    <row r="19" spans="1:1" ht="12">
      <c r="A19" s="1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00">
    <tabColor indexed="31"/>
  </sheetPr>
  <dimension ref="A1:J62"/>
  <sheetViews>
    <sheetView showGridLines="0" tabSelected="1" topLeftCell="D4" zoomScaleNormal="100" workbookViewId="0">
      <selection activeCell="E41" sqref="E41"/>
    </sheetView>
  </sheetViews>
  <sheetFormatPr defaultRowHeight="11.25"/>
  <cols>
    <col min="1" max="1" width="10.7109375" style="17" hidden="1" customWidth="1"/>
    <col min="2" max="2" width="10.7109375" style="18" hidden="1" customWidth="1"/>
    <col min="3" max="3" width="3.7109375" style="20" hidden="1" customWidth="1"/>
    <col min="4" max="4" width="3.7109375" style="22" customWidth="1"/>
    <col min="5" max="5" width="55.28515625" style="22" customWidth="1"/>
    <col min="6" max="6" width="50.7109375" style="22" customWidth="1"/>
    <col min="7" max="7" width="3.7109375" style="24" customWidth="1"/>
    <col min="8" max="8" width="9.140625" style="22"/>
    <col min="9" max="9" width="9.140625" style="68" customWidth="1"/>
    <col min="10" max="16384" width="9.140625" style="22"/>
  </cols>
  <sheetData>
    <row r="1" spans="1:9" s="17" customFormat="1" ht="13.5" hidden="1" customHeight="1">
      <c r="B1" s="18"/>
      <c r="F1" s="51">
        <v>28490320</v>
      </c>
      <c r="G1" s="19"/>
      <c r="I1" s="68"/>
    </row>
    <row r="2" spans="1:9" s="17" customFormat="1" ht="12" hidden="1" customHeight="1">
      <c r="B2" s="18"/>
      <c r="G2" s="19"/>
      <c r="I2" s="68"/>
    </row>
    <row r="3" spans="1:9" hidden="1"/>
    <row r="4" spans="1:9">
      <c r="D4" s="21"/>
      <c r="F4" s="23" t="str">
        <f>version</f>
        <v>Версия 1.1.1</v>
      </c>
    </row>
    <row r="5" spans="1:9" ht="22.5">
      <c r="D5" s="25"/>
      <c r="E5" s="478" t="s">
        <v>538</v>
      </c>
      <c r="F5" s="478"/>
      <c r="G5" s="290"/>
    </row>
    <row r="6" spans="1:9" s="298" customFormat="1" ht="6">
      <c r="A6" s="294"/>
      <c r="B6" s="295"/>
      <c r="C6" s="296"/>
      <c r="D6" s="297"/>
      <c r="E6" s="306"/>
      <c r="F6" s="307"/>
      <c r="G6" s="308"/>
      <c r="I6" s="300"/>
    </row>
    <row r="7" spans="1:9" ht="22.5">
      <c r="D7" s="25"/>
      <c r="E7" s="26" t="s">
        <v>8</v>
      </c>
      <c r="F7" s="310" t="s">
        <v>68</v>
      </c>
      <c r="G7" s="290"/>
    </row>
    <row r="8" spans="1:9" s="298" customFormat="1" ht="6" hidden="1">
      <c r="A8" s="304"/>
      <c r="B8" s="295"/>
      <c r="C8" s="296"/>
      <c r="D8" s="305"/>
      <c r="E8" s="306"/>
      <c r="F8" s="311"/>
      <c r="G8" s="299"/>
      <c r="I8" s="300"/>
    </row>
    <row r="9" spans="1:9" s="359" customFormat="1" ht="6" hidden="1">
      <c r="A9" s="353"/>
      <c r="B9" s="354"/>
      <c r="C9" s="355"/>
      <c r="D9" s="356"/>
      <c r="E9" s="361"/>
      <c r="F9" s="362"/>
      <c r="G9" s="356"/>
      <c r="I9" s="360"/>
    </row>
    <row r="10" spans="1:9" s="298" customFormat="1" ht="6" hidden="1">
      <c r="A10" s="304"/>
      <c r="B10" s="295"/>
      <c r="C10" s="296"/>
      <c r="D10" s="305"/>
      <c r="E10" s="306"/>
      <c r="F10" s="311"/>
      <c r="G10" s="299"/>
      <c r="I10" s="300"/>
    </row>
    <row r="11" spans="1:9" s="359" customFormat="1" ht="6" hidden="1">
      <c r="A11" s="353"/>
      <c r="B11" s="354"/>
      <c r="C11" s="355"/>
      <c r="D11" s="356"/>
      <c r="E11" s="357"/>
      <c r="F11" s="358"/>
      <c r="G11" s="356"/>
      <c r="I11" s="360"/>
    </row>
    <row r="12" spans="1:9" s="298" customFormat="1" ht="6">
      <c r="A12" s="304"/>
      <c r="B12" s="295"/>
      <c r="C12" s="296"/>
      <c r="D12" s="305"/>
      <c r="E12" s="306"/>
      <c r="F12" s="311"/>
      <c r="G12" s="299"/>
      <c r="I12" s="300"/>
    </row>
    <row r="13" spans="1:9" ht="22.5">
      <c r="A13" s="27"/>
      <c r="D13" s="28"/>
      <c r="E13" s="41" t="s">
        <v>462</v>
      </c>
      <c r="F13" s="312" t="s">
        <v>27</v>
      </c>
      <c r="G13" s="292"/>
    </row>
    <row r="14" spans="1:9" s="298" customFormat="1" ht="6">
      <c r="A14" s="304"/>
      <c r="B14" s="295"/>
      <c r="C14" s="296"/>
      <c r="D14" s="305"/>
      <c r="E14" s="306"/>
      <c r="F14" s="311"/>
      <c r="G14" s="299"/>
      <c r="I14" s="300"/>
    </row>
    <row r="15" spans="1:9" ht="22.5">
      <c r="A15" s="27"/>
      <c r="D15" s="28"/>
      <c r="E15" s="62" t="s">
        <v>463</v>
      </c>
      <c r="F15" s="433" t="s">
        <v>2122</v>
      </c>
      <c r="G15" s="292"/>
    </row>
    <row r="16" spans="1:9" s="298" customFormat="1" ht="6">
      <c r="A16" s="304"/>
      <c r="B16" s="295"/>
      <c r="C16" s="296"/>
      <c r="D16" s="305"/>
      <c r="E16" s="306"/>
      <c r="F16" s="311"/>
      <c r="G16" s="299"/>
      <c r="I16" s="300"/>
    </row>
    <row r="17" spans="1:9" ht="22.5">
      <c r="A17" s="27"/>
      <c r="D17" s="28"/>
      <c r="E17" s="62" t="s">
        <v>464</v>
      </c>
      <c r="F17" s="313" t="s">
        <v>575</v>
      </c>
      <c r="G17" s="292"/>
    </row>
    <row r="18" spans="1:9" s="298" customFormat="1" ht="6">
      <c r="A18" s="304"/>
      <c r="B18" s="295"/>
      <c r="C18" s="296"/>
      <c r="D18" s="305"/>
      <c r="E18" s="306"/>
      <c r="F18" s="311"/>
      <c r="G18" s="299"/>
      <c r="I18" s="300"/>
    </row>
    <row r="19" spans="1:9" ht="22.5">
      <c r="A19" s="27"/>
      <c r="D19" s="28"/>
      <c r="E19" s="62" t="s">
        <v>577</v>
      </c>
      <c r="F19" s="312" t="s">
        <v>26</v>
      </c>
      <c r="G19" s="292"/>
    </row>
    <row r="20" spans="1:9" s="298" customFormat="1" ht="6" hidden="1">
      <c r="A20" s="304"/>
      <c r="B20" s="295"/>
      <c r="C20" s="296"/>
      <c r="D20" s="305"/>
      <c r="E20" s="306"/>
      <c r="F20" s="311"/>
      <c r="G20" s="299"/>
      <c r="I20" s="300"/>
    </row>
    <row r="21" spans="1:9" ht="22.5">
      <c r="A21" s="27"/>
      <c r="D21" s="28"/>
      <c r="E21" s="62" t="s">
        <v>225</v>
      </c>
      <c r="F21" s="433" t="s">
        <v>2123</v>
      </c>
      <c r="G21" s="292"/>
    </row>
    <row r="22" spans="1:9" s="286" customFormat="1" ht="5.25" hidden="1">
      <c r="A22" s="280"/>
      <c r="B22" s="281"/>
      <c r="C22" s="282"/>
      <c r="D22" s="283"/>
      <c r="E22" s="284"/>
      <c r="F22" s="314"/>
      <c r="G22" s="285"/>
      <c r="I22" s="287"/>
    </row>
    <row r="23" spans="1:9" hidden="1"/>
    <row r="24" spans="1:9" s="286" customFormat="1" ht="5.25">
      <c r="A24" s="280"/>
      <c r="B24" s="281"/>
      <c r="C24" s="282"/>
      <c r="D24" s="283"/>
      <c r="E24" s="284"/>
      <c r="F24" s="315"/>
      <c r="G24" s="285"/>
      <c r="I24" s="287"/>
    </row>
    <row r="25" spans="1:9" s="286" customFormat="1" ht="5.25" hidden="1">
      <c r="A25" s="280"/>
      <c r="B25" s="281"/>
      <c r="C25" s="282"/>
      <c r="D25" s="283"/>
      <c r="E25" s="284"/>
      <c r="F25" s="316"/>
      <c r="G25" s="285"/>
      <c r="I25" s="287"/>
    </row>
    <row r="26" spans="1:9" s="286" customFormat="1" ht="5.25" hidden="1">
      <c r="A26" s="280"/>
      <c r="B26" s="281"/>
      <c r="C26" s="282"/>
      <c r="D26" s="283"/>
      <c r="E26" s="284"/>
      <c r="F26" s="317"/>
      <c r="G26" s="285"/>
      <c r="I26" s="287"/>
    </row>
    <row r="27" spans="1:9" s="286" customFormat="1" ht="5.25" hidden="1">
      <c r="A27" s="280"/>
      <c r="B27" s="281"/>
      <c r="C27" s="282"/>
      <c r="D27" s="283"/>
      <c r="E27" s="284"/>
      <c r="F27" s="316"/>
      <c r="G27" s="285"/>
      <c r="I27" s="287"/>
    </row>
    <row r="28" spans="1:9" s="286" customFormat="1" ht="5.25" hidden="1">
      <c r="A28" s="280"/>
      <c r="B28" s="281"/>
      <c r="C28" s="282"/>
      <c r="D28" s="283"/>
      <c r="E28" s="284"/>
      <c r="F28" s="316"/>
      <c r="G28" s="285"/>
      <c r="I28" s="287"/>
    </row>
    <row r="29" spans="1:9" s="286" customFormat="1" ht="5.25" hidden="1">
      <c r="A29" s="288"/>
      <c r="B29" s="281"/>
      <c r="C29" s="282"/>
      <c r="D29" s="289"/>
      <c r="E29" s="284"/>
      <c r="F29" s="317"/>
      <c r="G29" s="285"/>
      <c r="I29" s="287"/>
    </row>
    <row r="30" spans="1:9" s="286" customFormat="1" ht="5.25" hidden="1">
      <c r="A30" s="288"/>
      <c r="B30" s="281"/>
      <c r="C30" s="282"/>
      <c r="D30" s="289"/>
      <c r="E30" s="284"/>
      <c r="F30" s="317"/>
      <c r="G30" s="289"/>
      <c r="I30" s="287"/>
    </row>
    <row r="31" spans="1:9" s="298" customFormat="1" ht="6" hidden="1">
      <c r="A31" s="304"/>
      <c r="B31" s="295"/>
      <c r="C31" s="296"/>
      <c r="D31" s="305"/>
      <c r="E31" s="306"/>
      <c r="F31" s="311"/>
      <c r="G31" s="299"/>
      <c r="I31" s="300"/>
    </row>
    <row r="32" spans="1:9" ht="22.5">
      <c r="D32" s="25"/>
      <c r="E32" s="41" t="s">
        <v>110</v>
      </c>
      <c r="F32" s="312" t="s">
        <v>27</v>
      </c>
      <c r="G32" s="291"/>
    </row>
    <row r="33" spans="1:10" ht="30" customHeight="1">
      <c r="C33" s="31"/>
      <c r="D33" s="28"/>
      <c r="E33" s="26"/>
      <c r="F33" s="318"/>
      <c r="G33" s="30"/>
    </row>
    <row r="34" spans="1:10" ht="22.5">
      <c r="C34" s="31"/>
      <c r="D34" s="32"/>
      <c r="E34" s="62" t="s">
        <v>466</v>
      </c>
      <c r="F34" s="319" t="s">
        <v>1373</v>
      </c>
      <c r="G34" s="293"/>
      <c r="J34" s="36"/>
    </row>
    <row r="35" spans="1:10" ht="22.5" hidden="1">
      <c r="C35" s="31"/>
      <c r="D35" s="32"/>
      <c r="E35" s="62" t="s">
        <v>135</v>
      </c>
      <c r="F35" s="320"/>
      <c r="G35" s="293"/>
      <c r="J35" s="36"/>
    </row>
    <row r="36" spans="1:10" ht="22.5">
      <c r="C36" s="31"/>
      <c r="D36" s="32"/>
      <c r="E36" s="26" t="s">
        <v>9</v>
      </c>
      <c r="F36" s="319" t="s">
        <v>1374</v>
      </c>
      <c r="G36" s="293"/>
      <c r="J36" s="36"/>
    </row>
    <row r="37" spans="1:10" ht="22.5">
      <c r="C37" s="31"/>
      <c r="D37" s="32"/>
      <c r="E37" s="26" t="s">
        <v>10</v>
      </c>
      <c r="F37" s="319" t="s">
        <v>811</v>
      </c>
      <c r="G37" s="293"/>
      <c r="H37" s="33"/>
      <c r="J37" s="36"/>
    </row>
    <row r="38" spans="1:10" s="298" customFormat="1" ht="6">
      <c r="A38" s="304"/>
      <c r="B38" s="295"/>
      <c r="C38" s="296"/>
      <c r="D38" s="305"/>
      <c r="E38" s="306"/>
      <c r="F38" s="311"/>
      <c r="G38" s="299"/>
      <c r="I38" s="300"/>
    </row>
    <row r="39" spans="1:10" ht="22.5">
      <c r="A39" s="27"/>
      <c r="D39" s="28"/>
      <c r="E39" s="62" t="s">
        <v>569</v>
      </c>
      <c r="F39" s="441" t="s">
        <v>570</v>
      </c>
      <c r="G39" s="292"/>
    </row>
    <row r="40" spans="1:10" s="298" customFormat="1" ht="6">
      <c r="A40" s="304"/>
      <c r="B40" s="295"/>
      <c r="C40" s="296"/>
      <c r="D40" s="305"/>
      <c r="E40" s="306"/>
      <c r="F40" s="311"/>
      <c r="G40" s="299"/>
      <c r="I40" s="300"/>
    </row>
    <row r="41" spans="1:10" ht="22.5">
      <c r="D41" s="25"/>
      <c r="E41" s="41" t="s">
        <v>350</v>
      </c>
      <c r="F41" s="313" t="s">
        <v>136</v>
      </c>
      <c r="G41" s="291"/>
    </row>
    <row r="42" spans="1:10" s="286" customFormat="1" ht="5.25" hidden="1">
      <c r="A42" s="280"/>
      <c r="B42" s="281"/>
      <c r="C42" s="282"/>
      <c r="D42" s="283"/>
      <c r="E42" s="284"/>
      <c r="F42" s="316"/>
      <c r="G42" s="285"/>
      <c r="I42" s="287"/>
    </row>
    <row r="43" spans="1:10" s="286" customFormat="1" ht="5.25" hidden="1">
      <c r="A43" s="280"/>
      <c r="B43" s="281"/>
      <c r="C43" s="282"/>
      <c r="D43" s="283"/>
      <c r="E43" s="284"/>
      <c r="F43" s="316"/>
      <c r="G43" s="285"/>
      <c r="I43" s="287"/>
    </row>
    <row r="44" spans="1:10" s="286" customFormat="1" ht="5.25" hidden="1">
      <c r="A44" s="288"/>
      <c r="B44" s="281"/>
      <c r="C44" s="282"/>
      <c r="D44" s="289"/>
      <c r="F44" s="316"/>
      <c r="G44" s="285"/>
      <c r="I44" s="287"/>
    </row>
    <row r="45" spans="1:10" s="298" customFormat="1" ht="6">
      <c r="A45" s="294"/>
      <c r="B45" s="301"/>
      <c r="C45" s="296"/>
      <c r="D45" s="302"/>
      <c r="E45" s="303"/>
      <c r="F45" s="321"/>
      <c r="G45" s="299"/>
      <c r="I45" s="300"/>
    </row>
    <row r="46" spans="1:10" ht="22.5">
      <c r="B46" s="34"/>
      <c r="D46" s="35"/>
      <c r="E46" s="43" t="s">
        <v>461</v>
      </c>
      <c r="F46" s="364" t="str">
        <f>IF(mail_post="","",mail_post)</f>
        <v>199178, г. Санкт-Петербург, 16-я линия В.О., д. 47, лит. Б, пом. 3-Н</v>
      </c>
      <c r="G46" s="292"/>
    </row>
    <row r="47" spans="1:10" ht="19.5" hidden="1">
      <c r="D47" s="25"/>
      <c r="E47" s="26"/>
      <c r="F47" s="322"/>
      <c r="G47" s="21"/>
    </row>
    <row r="48" spans="1:10" s="298" customFormat="1" ht="6">
      <c r="A48" s="294"/>
      <c r="B48" s="295"/>
      <c r="C48" s="296"/>
      <c r="D48" s="297"/>
      <c r="F48" s="311"/>
      <c r="G48" s="299"/>
      <c r="I48" s="300"/>
    </row>
    <row r="49" spans="1:9" ht="22.5">
      <c r="B49" s="34"/>
      <c r="D49" s="35"/>
      <c r="E49" s="43" t="s">
        <v>368</v>
      </c>
      <c r="F49" s="363" t="str">
        <f>ruk_f &amp; " " &amp; ruk_i &amp; " " &amp; ruk_o</f>
        <v>Бородин Андрей Александрович</v>
      </c>
      <c r="G49" s="292"/>
    </row>
    <row r="50" spans="1:9" s="359" customFormat="1" ht="6" hidden="1">
      <c r="A50" s="353"/>
      <c r="B50" s="418"/>
      <c r="C50" s="355"/>
      <c r="D50" s="419"/>
      <c r="E50" s="420"/>
      <c r="F50" s="421"/>
      <c r="G50" s="422"/>
      <c r="I50" s="360"/>
    </row>
    <row r="51" spans="1:9" ht="19.5" hidden="1">
      <c r="B51" s="34"/>
      <c r="D51" s="35"/>
      <c r="E51" s="43"/>
      <c r="F51" s="275"/>
      <c r="G51" s="29"/>
    </row>
    <row r="52" spans="1:9" ht="13.5" hidden="1" customHeight="1">
      <c r="D52" s="25"/>
      <c r="E52" s="26"/>
      <c r="F52" s="40"/>
      <c r="G52" s="21"/>
    </row>
    <row r="53" spans="1:9" ht="20.100000000000001" hidden="1" customHeight="1">
      <c r="D53" s="21"/>
      <c r="F53" s="42"/>
      <c r="G53" s="29"/>
    </row>
    <row r="54" spans="1:9" ht="19.5" hidden="1">
      <c r="B54" s="34"/>
      <c r="D54" s="35"/>
      <c r="E54" s="43"/>
      <c r="F54" s="275"/>
      <c r="G54" s="29"/>
    </row>
    <row r="55" spans="1:9" ht="19.5" hidden="1">
      <c r="B55" s="34"/>
      <c r="D55" s="35"/>
      <c r="E55" s="43"/>
      <c r="F55" s="275"/>
      <c r="G55" s="29"/>
    </row>
    <row r="56" spans="1:9" ht="13.5" hidden="1" customHeight="1">
      <c r="D56" s="25"/>
      <c r="E56" s="26"/>
      <c r="F56" s="40"/>
      <c r="G56" s="21"/>
    </row>
    <row r="57" spans="1:9" hidden="1">
      <c r="D57" s="21"/>
      <c r="F57" s="42"/>
      <c r="G57" s="29"/>
    </row>
    <row r="58" spans="1:9" ht="27">
      <c r="B58" s="34"/>
      <c r="D58" s="35"/>
      <c r="E58" s="26"/>
      <c r="F58" s="24" t="s">
        <v>512</v>
      </c>
      <c r="G58" s="425"/>
    </row>
    <row r="59" spans="1:9" ht="27">
      <c r="B59" s="34"/>
      <c r="D59" s="35"/>
      <c r="E59" s="423" t="s">
        <v>513</v>
      </c>
      <c r="F59" s="424" t="s">
        <v>1974</v>
      </c>
      <c r="G59" s="425"/>
    </row>
    <row r="60" spans="1:9" ht="27">
      <c r="B60" s="34"/>
      <c r="D60" s="35"/>
      <c r="E60" s="423" t="s">
        <v>514</v>
      </c>
      <c r="F60" s="424" t="s">
        <v>1975</v>
      </c>
      <c r="G60" s="425"/>
    </row>
    <row r="61" spans="1:9" ht="27">
      <c r="B61" s="34"/>
      <c r="D61" s="35"/>
      <c r="E61" s="423" t="s">
        <v>515</v>
      </c>
      <c r="F61" s="424" t="s">
        <v>1993</v>
      </c>
      <c r="G61" s="425"/>
    </row>
    <row r="62" spans="1:9" ht="27">
      <c r="E62" s="423" t="s">
        <v>516</v>
      </c>
      <c r="F62" s="424" t="s">
        <v>1976</v>
      </c>
      <c r="G62" s="426"/>
    </row>
  </sheetData>
  <sheetProtection algorithmName="SHA-512" hashValue="rmQEIHgA0ctARcOPQFshtvwpJGRE5apLJbESxqW6Km1knk7uh5vqlrZMHd0YyX7JFtue2st5v6sFWQ9BSJoFcA==" saltValue="rtFqU2YU3LTVqIBkxN2cig==" spinCount="100000" sheet="1" objects="1" scenarios="1" formatColumns="0" formatRows="0"/>
  <dataConsolidate link="1"/>
  <mergeCells count="1">
    <mergeCell ref="E5:F5"/>
  </mergeCells>
  <phoneticPr fontId="8" type="noConversion"/>
  <dataValidations xWindow="446" yWindow="425" count="7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 xr:uid="{00000000-0002-0000-0200-000000000000}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 xr:uid="{00000000-0002-0000-0200-000001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 xr:uid="{00000000-0002-0000-0200-000002000000}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 xr:uid="{00000000-0002-0000-0200-000003000000}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 xr:uid="{00000000-0002-0000-0200-000004000000}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 xr:uid="{00000000-0002-0000-0200-000005000000}"/>
    <dataValidation type="list" allowBlank="1" showInputMessage="1" showErrorMessage="1" errorTitle="Ошибка" error="Выберите значение из списка" prompt="Выберите значение из списка" sqref="F39" xr:uid="{00000000-0002-0000-0200-000006000000}">
      <formula1>kind_of_org_type</formula1>
    </dataValidation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8"/>
    <col min="27" max="36" width="9.140625" style="9"/>
    <col min="37" max="16384" width="9.140625" style="8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SH_REESTR_ORG">
    <tabColor indexed="47"/>
  </sheetPr>
  <dimension ref="A1:J295"/>
  <sheetViews>
    <sheetView showGridLines="0" zoomScaleNormal="100" workbookViewId="0"/>
  </sheetViews>
  <sheetFormatPr defaultRowHeight="11.25"/>
  <sheetData>
    <row r="1" spans="1:10">
      <c r="A1" s="454" t="s">
        <v>1553</v>
      </c>
      <c r="B1" s="454" t="s">
        <v>582</v>
      </c>
      <c r="C1" s="454" t="s">
        <v>583</v>
      </c>
      <c r="D1" s="454" t="s">
        <v>584</v>
      </c>
      <c r="E1" s="454" t="s">
        <v>585</v>
      </c>
      <c r="F1" s="454" t="s">
        <v>586</v>
      </c>
      <c r="G1" s="454" t="s">
        <v>587</v>
      </c>
      <c r="H1" s="454" t="s">
        <v>588</v>
      </c>
      <c r="I1" s="454" t="s">
        <v>589</v>
      </c>
    </row>
    <row r="2" spans="1:10">
      <c r="A2" s="454">
        <v>1</v>
      </c>
      <c r="B2" s="454" t="s">
        <v>590</v>
      </c>
      <c r="C2" s="454" t="s">
        <v>68</v>
      </c>
      <c r="D2" s="454" t="s">
        <v>591</v>
      </c>
      <c r="E2" s="454" t="s">
        <v>592</v>
      </c>
      <c r="F2" s="454" t="s">
        <v>593</v>
      </c>
      <c r="G2" s="454" t="s">
        <v>594</v>
      </c>
      <c r="H2" s="454" t="s">
        <v>595</v>
      </c>
      <c r="I2" s="454" t="s">
        <v>376</v>
      </c>
      <c r="J2" t="s">
        <v>221</v>
      </c>
    </row>
    <row r="3" spans="1:10">
      <c r="A3" s="454">
        <v>2</v>
      </c>
      <c r="B3" s="454" t="s">
        <v>590</v>
      </c>
      <c r="C3" s="454" t="s">
        <v>68</v>
      </c>
      <c r="D3" s="454" t="s">
        <v>596</v>
      </c>
      <c r="E3" s="454" t="s">
        <v>597</v>
      </c>
      <c r="F3" s="454" t="s">
        <v>598</v>
      </c>
      <c r="G3" s="454" t="s">
        <v>599</v>
      </c>
      <c r="H3" s="454" t="s">
        <v>376</v>
      </c>
      <c r="I3" s="454" t="s">
        <v>376</v>
      </c>
      <c r="J3" t="s">
        <v>221</v>
      </c>
    </row>
    <row r="4" spans="1:10">
      <c r="A4" s="454">
        <v>3</v>
      </c>
      <c r="B4" s="454" t="s">
        <v>590</v>
      </c>
      <c r="C4" s="454" t="s">
        <v>68</v>
      </c>
      <c r="D4" s="454" t="s">
        <v>600</v>
      </c>
      <c r="E4" s="454" t="s">
        <v>601</v>
      </c>
      <c r="F4" s="454" t="s">
        <v>602</v>
      </c>
      <c r="G4" s="454" t="s">
        <v>603</v>
      </c>
      <c r="H4" s="454" t="s">
        <v>376</v>
      </c>
      <c r="I4" s="454" t="s">
        <v>376</v>
      </c>
      <c r="J4" t="s">
        <v>221</v>
      </c>
    </row>
    <row r="5" spans="1:10">
      <c r="A5" s="454">
        <v>4</v>
      </c>
      <c r="B5" s="454" t="s">
        <v>590</v>
      </c>
      <c r="C5" s="454" t="s">
        <v>68</v>
      </c>
      <c r="D5" s="454" t="s">
        <v>604</v>
      </c>
      <c r="E5" s="454" t="s">
        <v>605</v>
      </c>
      <c r="F5" s="454" t="s">
        <v>606</v>
      </c>
      <c r="G5" s="454" t="s">
        <v>607</v>
      </c>
      <c r="H5" s="454" t="s">
        <v>376</v>
      </c>
      <c r="I5" s="454" t="s">
        <v>376</v>
      </c>
      <c r="J5" t="s">
        <v>221</v>
      </c>
    </row>
    <row r="6" spans="1:10">
      <c r="A6" s="454">
        <v>5</v>
      </c>
      <c r="B6" s="454" t="s">
        <v>590</v>
      </c>
      <c r="C6" s="454" t="s">
        <v>68</v>
      </c>
      <c r="D6" s="454" t="s">
        <v>608</v>
      </c>
      <c r="E6" s="454" t="s">
        <v>609</v>
      </c>
      <c r="F6" s="454" t="s">
        <v>610</v>
      </c>
      <c r="G6" s="454" t="s">
        <v>611</v>
      </c>
      <c r="H6" s="454" t="s">
        <v>376</v>
      </c>
      <c r="I6" s="454" t="s">
        <v>376</v>
      </c>
      <c r="J6" t="s">
        <v>221</v>
      </c>
    </row>
    <row r="7" spans="1:10">
      <c r="A7" s="454">
        <v>6</v>
      </c>
      <c r="B7" s="454" t="s">
        <v>590</v>
      </c>
      <c r="C7" s="454" t="s">
        <v>68</v>
      </c>
      <c r="D7" s="454" t="s">
        <v>612</v>
      </c>
      <c r="E7" s="454" t="s">
        <v>613</v>
      </c>
      <c r="F7" s="454" t="s">
        <v>614</v>
      </c>
      <c r="G7" s="454" t="s">
        <v>599</v>
      </c>
      <c r="H7" s="454" t="s">
        <v>376</v>
      </c>
      <c r="I7" s="454" t="s">
        <v>376</v>
      </c>
      <c r="J7" t="s">
        <v>221</v>
      </c>
    </row>
    <row r="8" spans="1:10">
      <c r="A8" s="454">
        <v>7</v>
      </c>
      <c r="B8" s="454" t="s">
        <v>590</v>
      </c>
      <c r="C8" s="454" t="s">
        <v>68</v>
      </c>
      <c r="D8" s="454" t="s">
        <v>615</v>
      </c>
      <c r="E8" s="454" t="s">
        <v>616</v>
      </c>
      <c r="F8" s="454" t="s">
        <v>617</v>
      </c>
      <c r="G8" s="454" t="s">
        <v>599</v>
      </c>
      <c r="H8" s="454" t="s">
        <v>376</v>
      </c>
      <c r="I8" s="454" t="s">
        <v>376</v>
      </c>
      <c r="J8" t="s">
        <v>221</v>
      </c>
    </row>
    <row r="9" spans="1:10">
      <c r="A9" s="454">
        <v>8</v>
      </c>
      <c r="B9" s="454" t="s">
        <v>590</v>
      </c>
      <c r="C9" s="454" t="s">
        <v>68</v>
      </c>
      <c r="D9" s="454" t="s">
        <v>618</v>
      </c>
      <c r="E9" s="454" t="s">
        <v>619</v>
      </c>
      <c r="F9" s="454" t="s">
        <v>620</v>
      </c>
      <c r="G9" s="454" t="s">
        <v>621</v>
      </c>
      <c r="H9" s="454" t="s">
        <v>376</v>
      </c>
      <c r="I9" s="454" t="s">
        <v>376</v>
      </c>
      <c r="J9" t="s">
        <v>221</v>
      </c>
    </row>
    <row r="10" spans="1:10">
      <c r="A10" s="454">
        <v>9</v>
      </c>
      <c r="B10" s="454" t="s">
        <v>590</v>
      </c>
      <c r="C10" s="454" t="s">
        <v>68</v>
      </c>
      <c r="D10" s="454" t="s">
        <v>622</v>
      </c>
      <c r="E10" s="454" t="s">
        <v>623</v>
      </c>
      <c r="F10" s="454" t="s">
        <v>624</v>
      </c>
      <c r="G10" s="454" t="s">
        <v>625</v>
      </c>
      <c r="H10" s="454" t="s">
        <v>595</v>
      </c>
      <c r="I10" s="454" t="s">
        <v>376</v>
      </c>
      <c r="J10" t="s">
        <v>221</v>
      </c>
    </row>
    <row r="11" spans="1:10">
      <c r="A11" s="454">
        <v>10</v>
      </c>
      <c r="B11" s="454" t="s">
        <v>590</v>
      </c>
      <c r="C11" s="454" t="s">
        <v>68</v>
      </c>
      <c r="D11" s="454" t="s">
        <v>626</v>
      </c>
      <c r="E11" s="454" t="s">
        <v>627</v>
      </c>
      <c r="F11" s="454" t="s">
        <v>628</v>
      </c>
      <c r="G11" s="454" t="s">
        <v>629</v>
      </c>
      <c r="H11" s="454" t="s">
        <v>376</v>
      </c>
      <c r="I11" s="454" t="s">
        <v>376</v>
      </c>
      <c r="J11" t="s">
        <v>221</v>
      </c>
    </row>
    <row r="12" spans="1:10">
      <c r="A12" s="454">
        <v>11</v>
      </c>
      <c r="B12" s="454" t="s">
        <v>590</v>
      </c>
      <c r="C12" s="454" t="s">
        <v>68</v>
      </c>
      <c r="D12" s="454" t="s">
        <v>630</v>
      </c>
      <c r="E12" s="454" t="s">
        <v>631</v>
      </c>
      <c r="F12" s="454" t="s">
        <v>632</v>
      </c>
      <c r="G12" s="454" t="s">
        <v>633</v>
      </c>
      <c r="H12" s="454" t="s">
        <v>595</v>
      </c>
      <c r="I12" s="454" t="s">
        <v>376</v>
      </c>
      <c r="J12" t="s">
        <v>221</v>
      </c>
    </row>
    <row r="13" spans="1:10">
      <c r="A13" s="454">
        <v>12</v>
      </c>
      <c r="B13" s="454" t="s">
        <v>590</v>
      </c>
      <c r="C13" s="454" t="s">
        <v>68</v>
      </c>
      <c r="D13" s="454" t="s">
        <v>634</v>
      </c>
      <c r="E13" s="454" t="s">
        <v>635</v>
      </c>
      <c r="F13" s="454" t="s">
        <v>636</v>
      </c>
      <c r="G13" s="454" t="s">
        <v>637</v>
      </c>
      <c r="H13" s="454" t="s">
        <v>638</v>
      </c>
      <c r="I13" s="454" t="s">
        <v>376</v>
      </c>
      <c r="J13" t="s">
        <v>221</v>
      </c>
    </row>
    <row r="14" spans="1:10">
      <c r="A14" s="454">
        <v>13</v>
      </c>
      <c r="B14" s="454" t="s">
        <v>590</v>
      </c>
      <c r="C14" s="454" t="s">
        <v>68</v>
      </c>
      <c r="D14" s="454" t="s">
        <v>639</v>
      </c>
      <c r="E14" s="454" t="s">
        <v>640</v>
      </c>
      <c r="F14" s="454" t="s">
        <v>641</v>
      </c>
      <c r="G14" s="454" t="s">
        <v>642</v>
      </c>
      <c r="H14" s="454" t="s">
        <v>595</v>
      </c>
      <c r="I14" s="454" t="s">
        <v>376</v>
      </c>
      <c r="J14" t="s">
        <v>221</v>
      </c>
    </row>
    <row r="15" spans="1:10">
      <c r="A15" s="454">
        <v>14</v>
      </c>
      <c r="B15" s="454" t="s">
        <v>590</v>
      </c>
      <c r="C15" s="454" t="s">
        <v>68</v>
      </c>
      <c r="D15" s="454" t="s">
        <v>643</v>
      </c>
      <c r="E15" s="454" t="s">
        <v>644</v>
      </c>
      <c r="F15" s="454" t="s">
        <v>645</v>
      </c>
      <c r="G15" s="454" t="s">
        <v>611</v>
      </c>
      <c r="H15" s="454" t="s">
        <v>376</v>
      </c>
      <c r="I15" s="454" t="s">
        <v>376</v>
      </c>
      <c r="J15" t="s">
        <v>221</v>
      </c>
    </row>
    <row r="16" spans="1:10">
      <c r="A16" s="454">
        <v>15</v>
      </c>
      <c r="B16" s="454" t="s">
        <v>590</v>
      </c>
      <c r="C16" s="454" t="s">
        <v>68</v>
      </c>
      <c r="D16" s="454" t="s">
        <v>646</v>
      </c>
      <c r="E16" s="454" t="s">
        <v>647</v>
      </c>
      <c r="F16" s="454" t="s">
        <v>648</v>
      </c>
      <c r="G16" s="454" t="s">
        <v>637</v>
      </c>
      <c r="H16" s="454" t="s">
        <v>595</v>
      </c>
      <c r="I16" s="454" t="s">
        <v>376</v>
      </c>
      <c r="J16" t="s">
        <v>221</v>
      </c>
    </row>
    <row r="17" spans="1:10">
      <c r="A17" s="454">
        <v>16</v>
      </c>
      <c r="B17" s="454" t="s">
        <v>590</v>
      </c>
      <c r="C17" s="454" t="s">
        <v>68</v>
      </c>
      <c r="D17" s="454" t="s">
        <v>649</v>
      </c>
      <c r="E17" s="454" t="s">
        <v>650</v>
      </c>
      <c r="F17" s="454" t="s">
        <v>651</v>
      </c>
      <c r="G17" s="454" t="s">
        <v>652</v>
      </c>
      <c r="H17" s="454" t="s">
        <v>653</v>
      </c>
      <c r="I17" s="454" t="s">
        <v>376</v>
      </c>
      <c r="J17" t="s">
        <v>221</v>
      </c>
    </row>
    <row r="18" spans="1:10">
      <c r="A18" s="454">
        <v>17</v>
      </c>
      <c r="B18" s="454" t="s">
        <v>590</v>
      </c>
      <c r="C18" s="454" t="s">
        <v>68</v>
      </c>
      <c r="D18" s="454" t="s">
        <v>654</v>
      </c>
      <c r="E18" s="454" t="s">
        <v>655</v>
      </c>
      <c r="F18" s="454" t="s">
        <v>651</v>
      </c>
      <c r="G18" s="454" t="s">
        <v>656</v>
      </c>
      <c r="H18" s="454" t="s">
        <v>376</v>
      </c>
      <c r="I18" s="454" t="s">
        <v>376</v>
      </c>
      <c r="J18" t="s">
        <v>221</v>
      </c>
    </row>
    <row r="19" spans="1:10">
      <c r="A19" s="454">
        <v>18</v>
      </c>
      <c r="B19" s="454" t="s">
        <v>590</v>
      </c>
      <c r="C19" s="454" t="s">
        <v>68</v>
      </c>
      <c r="D19" s="454" t="s">
        <v>657</v>
      </c>
      <c r="E19" s="454" t="s">
        <v>658</v>
      </c>
      <c r="F19" s="454" t="s">
        <v>659</v>
      </c>
      <c r="G19" s="454" t="s">
        <v>637</v>
      </c>
      <c r="H19" s="454" t="s">
        <v>660</v>
      </c>
      <c r="I19" s="454" t="s">
        <v>376</v>
      </c>
      <c r="J19" t="s">
        <v>221</v>
      </c>
    </row>
    <row r="20" spans="1:10">
      <c r="A20" s="454">
        <v>19</v>
      </c>
      <c r="B20" s="454" t="s">
        <v>590</v>
      </c>
      <c r="C20" s="454" t="s">
        <v>68</v>
      </c>
      <c r="D20" s="454" t="s">
        <v>661</v>
      </c>
      <c r="E20" s="454" t="s">
        <v>662</v>
      </c>
      <c r="F20" s="454" t="s">
        <v>663</v>
      </c>
      <c r="G20" s="454" t="s">
        <v>664</v>
      </c>
      <c r="H20" s="454" t="s">
        <v>376</v>
      </c>
      <c r="I20" s="454" t="s">
        <v>376</v>
      </c>
      <c r="J20" t="s">
        <v>221</v>
      </c>
    </row>
    <row r="21" spans="1:10">
      <c r="A21" s="454">
        <v>20</v>
      </c>
      <c r="B21" s="454" t="s">
        <v>590</v>
      </c>
      <c r="C21" s="454" t="s">
        <v>68</v>
      </c>
      <c r="D21" s="454" t="s">
        <v>1009</v>
      </c>
      <c r="E21" s="454" t="s">
        <v>2015</v>
      </c>
      <c r="F21" s="454" t="s">
        <v>1007</v>
      </c>
      <c r="G21" s="454" t="s">
        <v>691</v>
      </c>
      <c r="H21" s="454" t="s">
        <v>595</v>
      </c>
      <c r="I21" s="454" t="s">
        <v>376</v>
      </c>
      <c r="J21" t="s">
        <v>221</v>
      </c>
    </row>
    <row r="22" spans="1:10">
      <c r="A22" s="454">
        <v>21</v>
      </c>
      <c r="B22" s="454" t="s">
        <v>590</v>
      </c>
      <c r="C22" s="454" t="s">
        <v>68</v>
      </c>
      <c r="D22" s="454" t="s">
        <v>1006</v>
      </c>
      <c r="E22" s="454" t="s">
        <v>2016</v>
      </c>
      <c r="F22" s="454" t="s">
        <v>1007</v>
      </c>
      <c r="G22" s="454" t="s">
        <v>1008</v>
      </c>
      <c r="H22" s="454" t="s">
        <v>376</v>
      </c>
      <c r="I22" s="454" t="s">
        <v>376</v>
      </c>
      <c r="J22" t="s">
        <v>221</v>
      </c>
    </row>
    <row r="23" spans="1:10">
      <c r="A23" s="454">
        <v>22</v>
      </c>
      <c r="B23" s="454" t="s">
        <v>590</v>
      </c>
      <c r="C23" s="454" t="s">
        <v>68</v>
      </c>
      <c r="D23" s="454" t="s">
        <v>665</v>
      </c>
      <c r="E23" s="454" t="s">
        <v>666</v>
      </c>
      <c r="F23" s="454" t="s">
        <v>667</v>
      </c>
      <c r="G23" s="454" t="s">
        <v>668</v>
      </c>
      <c r="H23" s="454" t="s">
        <v>376</v>
      </c>
      <c r="I23" s="454" t="s">
        <v>376</v>
      </c>
      <c r="J23" t="s">
        <v>221</v>
      </c>
    </row>
    <row r="24" spans="1:10">
      <c r="A24" s="454">
        <v>23</v>
      </c>
      <c r="B24" s="454" t="s">
        <v>590</v>
      </c>
      <c r="C24" s="454" t="s">
        <v>68</v>
      </c>
      <c r="D24" s="454" t="s">
        <v>1013</v>
      </c>
      <c r="E24" s="454" t="s">
        <v>2017</v>
      </c>
      <c r="F24" s="454" t="s">
        <v>1014</v>
      </c>
      <c r="G24" s="454" t="s">
        <v>637</v>
      </c>
      <c r="H24" s="454" t="s">
        <v>376</v>
      </c>
      <c r="I24" s="454" t="s">
        <v>376</v>
      </c>
      <c r="J24" t="s">
        <v>221</v>
      </c>
    </row>
    <row r="25" spans="1:10">
      <c r="A25" s="454">
        <v>24</v>
      </c>
      <c r="B25" s="454" t="s">
        <v>590</v>
      </c>
      <c r="C25" s="454" t="s">
        <v>68</v>
      </c>
      <c r="D25" s="454" t="s">
        <v>669</v>
      </c>
      <c r="E25" s="454" t="s">
        <v>670</v>
      </c>
      <c r="F25" s="454" t="s">
        <v>671</v>
      </c>
      <c r="G25" s="454" t="s">
        <v>672</v>
      </c>
      <c r="H25" s="454" t="s">
        <v>673</v>
      </c>
      <c r="I25" s="454" t="s">
        <v>376</v>
      </c>
      <c r="J25" t="s">
        <v>221</v>
      </c>
    </row>
    <row r="26" spans="1:10">
      <c r="A26" s="454">
        <v>25</v>
      </c>
      <c r="B26" s="454" t="s">
        <v>590</v>
      </c>
      <c r="C26" s="454" t="s">
        <v>68</v>
      </c>
      <c r="D26" s="454" t="s">
        <v>674</v>
      </c>
      <c r="E26" s="454" t="s">
        <v>675</v>
      </c>
      <c r="F26" s="454" t="s">
        <v>602</v>
      </c>
      <c r="G26" s="454" t="s">
        <v>676</v>
      </c>
      <c r="H26" s="454" t="s">
        <v>677</v>
      </c>
      <c r="I26" s="454" t="s">
        <v>376</v>
      </c>
      <c r="J26" t="s">
        <v>221</v>
      </c>
    </row>
    <row r="27" spans="1:10">
      <c r="A27" s="454">
        <v>26</v>
      </c>
      <c r="B27" s="454" t="s">
        <v>590</v>
      </c>
      <c r="C27" s="454" t="s">
        <v>68</v>
      </c>
      <c r="D27" s="454" t="s">
        <v>678</v>
      </c>
      <c r="E27" s="454" t="s">
        <v>679</v>
      </c>
      <c r="F27" s="454" t="s">
        <v>680</v>
      </c>
      <c r="G27" s="454" t="s">
        <v>681</v>
      </c>
      <c r="H27" s="454" t="s">
        <v>682</v>
      </c>
      <c r="I27" s="454" t="s">
        <v>376</v>
      </c>
      <c r="J27" t="s">
        <v>221</v>
      </c>
    </row>
    <row r="28" spans="1:10">
      <c r="A28" s="454">
        <v>27</v>
      </c>
      <c r="B28" s="454" t="s">
        <v>590</v>
      </c>
      <c r="C28" s="454" t="s">
        <v>68</v>
      </c>
      <c r="D28" s="454" t="s">
        <v>683</v>
      </c>
      <c r="E28" s="454" t="s">
        <v>684</v>
      </c>
      <c r="F28" s="454" t="s">
        <v>685</v>
      </c>
      <c r="G28" s="454" t="s">
        <v>686</v>
      </c>
      <c r="H28" s="454" t="s">
        <v>376</v>
      </c>
      <c r="I28" s="454" t="s">
        <v>687</v>
      </c>
      <c r="J28" t="s">
        <v>221</v>
      </c>
    </row>
    <row r="29" spans="1:10">
      <c r="A29" s="454">
        <v>28</v>
      </c>
      <c r="B29" s="454" t="s">
        <v>590</v>
      </c>
      <c r="C29" s="454" t="s">
        <v>68</v>
      </c>
      <c r="D29" s="454" t="s">
        <v>688</v>
      </c>
      <c r="E29" s="454" t="s">
        <v>689</v>
      </c>
      <c r="F29" s="454" t="s">
        <v>690</v>
      </c>
      <c r="G29" s="454" t="s">
        <v>691</v>
      </c>
      <c r="H29" s="454" t="s">
        <v>376</v>
      </c>
      <c r="I29" s="454" t="s">
        <v>376</v>
      </c>
      <c r="J29" t="s">
        <v>221</v>
      </c>
    </row>
    <row r="30" spans="1:10">
      <c r="A30" s="454">
        <v>29</v>
      </c>
      <c r="B30" s="454" t="s">
        <v>590</v>
      </c>
      <c r="C30" s="454" t="s">
        <v>68</v>
      </c>
      <c r="D30" s="454" t="s">
        <v>692</v>
      </c>
      <c r="E30" s="454" t="s">
        <v>693</v>
      </c>
      <c r="F30" s="454" t="s">
        <v>694</v>
      </c>
      <c r="G30" s="454" t="s">
        <v>691</v>
      </c>
      <c r="H30" s="454" t="s">
        <v>695</v>
      </c>
      <c r="I30" s="454" t="s">
        <v>696</v>
      </c>
      <c r="J30" t="s">
        <v>221</v>
      </c>
    </row>
    <row r="31" spans="1:10">
      <c r="A31" s="454">
        <v>30</v>
      </c>
      <c r="B31" s="454" t="s">
        <v>590</v>
      </c>
      <c r="C31" s="454" t="s">
        <v>68</v>
      </c>
      <c r="D31" s="454" t="s">
        <v>697</v>
      </c>
      <c r="E31" s="454" t="s">
        <v>698</v>
      </c>
      <c r="F31" s="454" t="s">
        <v>699</v>
      </c>
      <c r="G31" s="454" t="s">
        <v>691</v>
      </c>
      <c r="H31" s="454" t="s">
        <v>376</v>
      </c>
      <c r="I31" s="454" t="s">
        <v>376</v>
      </c>
      <c r="J31" t="s">
        <v>221</v>
      </c>
    </row>
    <row r="32" spans="1:10">
      <c r="A32" s="454">
        <v>31</v>
      </c>
      <c r="B32" s="454" t="s">
        <v>590</v>
      </c>
      <c r="C32" s="454" t="s">
        <v>68</v>
      </c>
      <c r="D32" s="454" t="s">
        <v>700</v>
      </c>
      <c r="E32" s="454" t="s">
        <v>701</v>
      </c>
      <c r="F32" s="454" t="s">
        <v>702</v>
      </c>
      <c r="G32" s="454" t="s">
        <v>599</v>
      </c>
      <c r="H32" s="454" t="s">
        <v>703</v>
      </c>
      <c r="I32" s="454" t="s">
        <v>376</v>
      </c>
      <c r="J32" t="s">
        <v>221</v>
      </c>
    </row>
    <row r="33" spans="1:10">
      <c r="A33" s="454">
        <v>32</v>
      </c>
      <c r="B33" s="454" t="s">
        <v>590</v>
      </c>
      <c r="C33" s="454" t="s">
        <v>68</v>
      </c>
      <c r="D33" s="454" t="s">
        <v>704</v>
      </c>
      <c r="E33" s="454" t="s">
        <v>705</v>
      </c>
      <c r="F33" s="454" t="s">
        <v>706</v>
      </c>
      <c r="G33" s="454" t="s">
        <v>599</v>
      </c>
      <c r="H33" s="454" t="s">
        <v>376</v>
      </c>
      <c r="I33" s="454" t="s">
        <v>376</v>
      </c>
      <c r="J33" t="s">
        <v>221</v>
      </c>
    </row>
    <row r="34" spans="1:10">
      <c r="A34" s="454">
        <v>33</v>
      </c>
      <c r="B34" s="454" t="s">
        <v>590</v>
      </c>
      <c r="C34" s="454" t="s">
        <v>68</v>
      </c>
      <c r="D34" s="454" t="s">
        <v>707</v>
      </c>
      <c r="E34" s="454" t="s">
        <v>708</v>
      </c>
      <c r="F34" s="454" t="s">
        <v>709</v>
      </c>
      <c r="G34" s="454" t="s">
        <v>710</v>
      </c>
      <c r="H34" s="454" t="s">
        <v>376</v>
      </c>
      <c r="I34" s="454" t="s">
        <v>376</v>
      </c>
      <c r="J34" t="s">
        <v>221</v>
      </c>
    </row>
    <row r="35" spans="1:10">
      <c r="A35" s="454">
        <v>34</v>
      </c>
      <c r="B35" s="454" t="s">
        <v>590</v>
      </c>
      <c r="C35" s="454" t="s">
        <v>68</v>
      </c>
      <c r="D35" s="454" t="s">
        <v>711</v>
      </c>
      <c r="E35" s="454" t="s">
        <v>712</v>
      </c>
      <c r="F35" s="454" t="s">
        <v>713</v>
      </c>
      <c r="G35" s="454" t="s">
        <v>714</v>
      </c>
      <c r="H35" s="454" t="s">
        <v>376</v>
      </c>
      <c r="I35" s="454" t="s">
        <v>1994</v>
      </c>
      <c r="J35" t="s">
        <v>221</v>
      </c>
    </row>
    <row r="36" spans="1:10">
      <c r="A36" s="454">
        <v>35</v>
      </c>
      <c r="B36" s="454" t="s">
        <v>590</v>
      </c>
      <c r="C36" s="454" t="s">
        <v>68</v>
      </c>
      <c r="D36" s="454" t="s">
        <v>715</v>
      </c>
      <c r="E36" s="454" t="s">
        <v>716</v>
      </c>
      <c r="F36" s="454" t="s">
        <v>717</v>
      </c>
      <c r="G36" s="454" t="s">
        <v>629</v>
      </c>
      <c r="H36" s="454" t="s">
        <v>376</v>
      </c>
      <c r="I36" s="454" t="s">
        <v>376</v>
      </c>
      <c r="J36" t="s">
        <v>221</v>
      </c>
    </row>
    <row r="37" spans="1:10">
      <c r="A37" s="454">
        <v>36</v>
      </c>
      <c r="B37" s="454" t="s">
        <v>590</v>
      </c>
      <c r="C37" s="454" t="s">
        <v>68</v>
      </c>
      <c r="D37" s="454" t="s">
        <v>718</v>
      </c>
      <c r="E37" s="454" t="s">
        <v>719</v>
      </c>
      <c r="F37" s="454" t="s">
        <v>720</v>
      </c>
      <c r="G37" s="454" t="s">
        <v>594</v>
      </c>
      <c r="H37" s="454" t="s">
        <v>376</v>
      </c>
      <c r="I37" s="454" t="s">
        <v>1995</v>
      </c>
      <c r="J37" t="s">
        <v>221</v>
      </c>
    </row>
    <row r="38" spans="1:10">
      <c r="A38" s="454">
        <v>37</v>
      </c>
      <c r="B38" s="454" t="s">
        <v>590</v>
      </c>
      <c r="C38" s="454" t="s">
        <v>68</v>
      </c>
      <c r="D38" s="454" t="s">
        <v>721</v>
      </c>
      <c r="E38" s="454" t="s">
        <v>722</v>
      </c>
      <c r="F38" s="454" t="s">
        <v>723</v>
      </c>
      <c r="G38" s="454" t="s">
        <v>637</v>
      </c>
      <c r="H38" s="454" t="s">
        <v>376</v>
      </c>
      <c r="I38" s="454" t="s">
        <v>1994</v>
      </c>
      <c r="J38" t="s">
        <v>221</v>
      </c>
    </row>
    <row r="39" spans="1:10">
      <c r="A39" s="454">
        <v>38</v>
      </c>
      <c r="B39" s="454" t="s">
        <v>590</v>
      </c>
      <c r="C39" s="454" t="s">
        <v>68</v>
      </c>
      <c r="D39" s="454" t="s">
        <v>724</v>
      </c>
      <c r="E39" s="454" t="s">
        <v>725</v>
      </c>
      <c r="F39" s="454" t="s">
        <v>726</v>
      </c>
      <c r="G39" s="454" t="s">
        <v>629</v>
      </c>
      <c r="H39" s="454" t="s">
        <v>595</v>
      </c>
      <c r="I39" s="454" t="s">
        <v>727</v>
      </c>
      <c r="J39" t="s">
        <v>221</v>
      </c>
    </row>
    <row r="40" spans="1:10">
      <c r="A40" s="454">
        <v>39</v>
      </c>
      <c r="B40" s="454" t="s">
        <v>590</v>
      </c>
      <c r="C40" s="454" t="s">
        <v>68</v>
      </c>
      <c r="D40" s="454" t="s">
        <v>728</v>
      </c>
      <c r="E40" s="454" t="s">
        <v>729</v>
      </c>
      <c r="F40" s="454" t="s">
        <v>730</v>
      </c>
      <c r="G40" s="454" t="s">
        <v>731</v>
      </c>
      <c r="H40" s="454" t="s">
        <v>376</v>
      </c>
      <c r="I40" s="454" t="s">
        <v>732</v>
      </c>
      <c r="J40" t="s">
        <v>221</v>
      </c>
    </row>
    <row r="41" spans="1:10">
      <c r="A41" s="454">
        <v>40</v>
      </c>
      <c r="B41" s="454" t="s">
        <v>590</v>
      </c>
      <c r="C41" s="454" t="s">
        <v>68</v>
      </c>
      <c r="D41" s="454" t="s">
        <v>733</v>
      </c>
      <c r="E41" s="454" t="s">
        <v>734</v>
      </c>
      <c r="F41" s="454" t="s">
        <v>735</v>
      </c>
      <c r="G41" s="454" t="s">
        <v>736</v>
      </c>
      <c r="H41" s="454" t="s">
        <v>376</v>
      </c>
      <c r="I41" s="454" t="s">
        <v>376</v>
      </c>
      <c r="J41" t="s">
        <v>221</v>
      </c>
    </row>
    <row r="42" spans="1:10">
      <c r="A42" s="454">
        <v>41</v>
      </c>
      <c r="B42" s="454" t="s">
        <v>590</v>
      </c>
      <c r="C42" s="454" t="s">
        <v>68</v>
      </c>
      <c r="D42" s="454" t="s">
        <v>737</v>
      </c>
      <c r="E42" s="454" t="s">
        <v>738</v>
      </c>
      <c r="F42" s="454" t="s">
        <v>739</v>
      </c>
      <c r="G42" s="454" t="s">
        <v>740</v>
      </c>
      <c r="H42" s="454" t="s">
        <v>376</v>
      </c>
      <c r="I42" s="454" t="s">
        <v>376</v>
      </c>
      <c r="J42" t="s">
        <v>221</v>
      </c>
    </row>
    <row r="43" spans="1:10">
      <c r="A43" s="454">
        <v>42</v>
      </c>
      <c r="B43" s="454" t="s">
        <v>590</v>
      </c>
      <c r="C43" s="454" t="s">
        <v>68</v>
      </c>
      <c r="D43" s="454" t="s">
        <v>741</v>
      </c>
      <c r="E43" s="454" t="s">
        <v>742</v>
      </c>
      <c r="F43" s="454" t="s">
        <v>743</v>
      </c>
      <c r="G43" s="454" t="s">
        <v>637</v>
      </c>
      <c r="H43" s="454" t="s">
        <v>744</v>
      </c>
      <c r="I43" s="454" t="s">
        <v>1996</v>
      </c>
      <c r="J43" t="s">
        <v>221</v>
      </c>
    </row>
    <row r="44" spans="1:10">
      <c r="A44" s="454">
        <v>43</v>
      </c>
      <c r="B44" s="454" t="s">
        <v>590</v>
      </c>
      <c r="C44" s="454" t="s">
        <v>68</v>
      </c>
      <c r="D44" s="454" t="s">
        <v>745</v>
      </c>
      <c r="E44" s="454" t="s">
        <v>746</v>
      </c>
      <c r="F44" s="454" t="s">
        <v>747</v>
      </c>
      <c r="G44" s="454" t="s">
        <v>629</v>
      </c>
      <c r="H44" s="454" t="s">
        <v>376</v>
      </c>
      <c r="I44" s="454" t="s">
        <v>376</v>
      </c>
      <c r="J44" t="s">
        <v>221</v>
      </c>
    </row>
    <row r="45" spans="1:10">
      <c r="A45" s="454">
        <v>44</v>
      </c>
      <c r="B45" s="454" t="s">
        <v>590</v>
      </c>
      <c r="C45" s="454" t="s">
        <v>68</v>
      </c>
      <c r="D45" s="454" t="s">
        <v>748</v>
      </c>
      <c r="E45" s="454" t="s">
        <v>749</v>
      </c>
      <c r="F45" s="454" t="s">
        <v>750</v>
      </c>
      <c r="G45" s="454" t="s">
        <v>751</v>
      </c>
      <c r="H45" s="454" t="s">
        <v>376</v>
      </c>
      <c r="I45" s="454" t="s">
        <v>752</v>
      </c>
      <c r="J45" t="s">
        <v>221</v>
      </c>
    </row>
    <row r="46" spans="1:10">
      <c r="A46" s="454">
        <v>45</v>
      </c>
      <c r="B46" s="454" t="s">
        <v>590</v>
      </c>
      <c r="C46" s="454" t="s">
        <v>68</v>
      </c>
      <c r="D46" s="454" t="s">
        <v>753</v>
      </c>
      <c r="E46" s="454" t="s">
        <v>754</v>
      </c>
      <c r="F46" s="454" t="s">
        <v>755</v>
      </c>
      <c r="G46" s="454" t="s">
        <v>629</v>
      </c>
      <c r="H46" s="454" t="s">
        <v>756</v>
      </c>
      <c r="I46" s="454" t="s">
        <v>757</v>
      </c>
      <c r="J46" t="s">
        <v>221</v>
      </c>
    </row>
    <row r="47" spans="1:10">
      <c r="A47" s="454">
        <v>46</v>
      </c>
      <c r="B47" s="454" t="s">
        <v>590</v>
      </c>
      <c r="C47" s="454" t="s">
        <v>68</v>
      </c>
      <c r="D47" s="454" t="s">
        <v>760</v>
      </c>
      <c r="E47" s="454" t="s">
        <v>761</v>
      </c>
      <c r="F47" s="454" t="s">
        <v>762</v>
      </c>
      <c r="G47" s="454" t="s">
        <v>594</v>
      </c>
      <c r="H47" s="454" t="s">
        <v>376</v>
      </c>
      <c r="I47" s="454" t="s">
        <v>376</v>
      </c>
      <c r="J47" t="s">
        <v>221</v>
      </c>
    </row>
    <row r="48" spans="1:10">
      <c r="A48" s="454">
        <v>47</v>
      </c>
      <c r="B48" s="454" t="s">
        <v>590</v>
      </c>
      <c r="C48" s="454" t="s">
        <v>68</v>
      </c>
      <c r="D48" s="454" t="s">
        <v>763</v>
      </c>
      <c r="E48" s="454" t="s">
        <v>764</v>
      </c>
      <c r="F48" s="454" t="s">
        <v>765</v>
      </c>
      <c r="G48" s="454" t="s">
        <v>668</v>
      </c>
      <c r="H48" s="454" t="s">
        <v>766</v>
      </c>
      <c r="I48" s="454" t="s">
        <v>2018</v>
      </c>
      <c r="J48" t="s">
        <v>221</v>
      </c>
    </row>
    <row r="49" spans="1:10">
      <c r="A49" s="454">
        <v>48</v>
      </c>
      <c r="B49" s="454" t="s">
        <v>590</v>
      </c>
      <c r="C49" s="454" t="s">
        <v>68</v>
      </c>
      <c r="D49" s="454" t="s">
        <v>767</v>
      </c>
      <c r="E49" s="454" t="s">
        <v>768</v>
      </c>
      <c r="F49" s="454" t="s">
        <v>769</v>
      </c>
      <c r="G49" s="454" t="s">
        <v>770</v>
      </c>
      <c r="H49" s="454" t="s">
        <v>376</v>
      </c>
      <c r="I49" s="454" t="s">
        <v>771</v>
      </c>
      <c r="J49" t="s">
        <v>221</v>
      </c>
    </row>
    <row r="50" spans="1:10">
      <c r="A50" s="454">
        <v>49</v>
      </c>
      <c r="B50" s="454" t="s">
        <v>590</v>
      </c>
      <c r="C50" s="454" t="s">
        <v>68</v>
      </c>
      <c r="D50" s="454" t="s">
        <v>772</v>
      </c>
      <c r="E50" s="454" t="s">
        <v>773</v>
      </c>
      <c r="F50" s="454" t="s">
        <v>774</v>
      </c>
      <c r="G50" s="454" t="s">
        <v>775</v>
      </c>
      <c r="H50" s="454" t="s">
        <v>376</v>
      </c>
      <c r="I50" s="454" t="s">
        <v>776</v>
      </c>
      <c r="J50" t="s">
        <v>221</v>
      </c>
    </row>
    <row r="51" spans="1:10">
      <c r="A51" s="454">
        <v>50</v>
      </c>
      <c r="B51" s="454" t="s">
        <v>590</v>
      </c>
      <c r="C51" s="454" t="s">
        <v>68</v>
      </c>
      <c r="D51" s="454" t="s">
        <v>777</v>
      </c>
      <c r="E51" s="454" t="s">
        <v>778</v>
      </c>
      <c r="F51" s="454" t="s">
        <v>779</v>
      </c>
      <c r="G51" s="454" t="s">
        <v>629</v>
      </c>
      <c r="H51" s="454" t="s">
        <v>376</v>
      </c>
      <c r="I51" s="454" t="s">
        <v>780</v>
      </c>
      <c r="J51" t="s">
        <v>221</v>
      </c>
    </row>
    <row r="52" spans="1:10">
      <c r="A52" s="454">
        <v>51</v>
      </c>
      <c r="B52" s="454" t="s">
        <v>590</v>
      </c>
      <c r="C52" s="454" t="s">
        <v>68</v>
      </c>
      <c r="D52" s="454" t="s">
        <v>781</v>
      </c>
      <c r="E52" s="454" t="s">
        <v>782</v>
      </c>
      <c r="F52" s="454" t="s">
        <v>783</v>
      </c>
      <c r="G52" s="454" t="s">
        <v>736</v>
      </c>
      <c r="H52" s="454" t="s">
        <v>376</v>
      </c>
      <c r="I52" s="454" t="s">
        <v>784</v>
      </c>
      <c r="J52" t="s">
        <v>221</v>
      </c>
    </row>
    <row r="53" spans="1:10">
      <c r="A53" s="454">
        <v>52</v>
      </c>
      <c r="B53" s="454" t="s">
        <v>590</v>
      </c>
      <c r="C53" s="454" t="s">
        <v>68</v>
      </c>
      <c r="D53" s="454" t="s">
        <v>785</v>
      </c>
      <c r="E53" s="454" t="s">
        <v>786</v>
      </c>
      <c r="F53" s="454" t="s">
        <v>787</v>
      </c>
      <c r="G53" s="454" t="s">
        <v>788</v>
      </c>
      <c r="H53" s="454" t="s">
        <v>595</v>
      </c>
      <c r="I53" s="454" t="s">
        <v>789</v>
      </c>
      <c r="J53" t="s">
        <v>221</v>
      </c>
    </row>
    <row r="54" spans="1:10">
      <c r="A54" s="454">
        <v>53</v>
      </c>
      <c r="B54" s="454" t="s">
        <v>590</v>
      </c>
      <c r="C54" s="454" t="s">
        <v>68</v>
      </c>
      <c r="D54" s="454" t="s">
        <v>790</v>
      </c>
      <c r="E54" s="454" t="s">
        <v>791</v>
      </c>
      <c r="F54" s="454" t="s">
        <v>792</v>
      </c>
      <c r="G54" s="454" t="s">
        <v>594</v>
      </c>
      <c r="H54" s="454" t="s">
        <v>376</v>
      </c>
      <c r="I54" s="454" t="s">
        <v>780</v>
      </c>
      <c r="J54" t="s">
        <v>221</v>
      </c>
    </row>
    <row r="55" spans="1:10">
      <c r="A55" s="454">
        <v>54</v>
      </c>
      <c r="B55" s="454" t="s">
        <v>590</v>
      </c>
      <c r="C55" s="454" t="s">
        <v>68</v>
      </c>
      <c r="D55" s="454" t="s">
        <v>793</v>
      </c>
      <c r="E55" s="454" t="s">
        <v>794</v>
      </c>
      <c r="F55" s="454" t="s">
        <v>795</v>
      </c>
      <c r="G55" s="454" t="s">
        <v>796</v>
      </c>
      <c r="H55" s="454" t="s">
        <v>376</v>
      </c>
      <c r="I55" s="454" t="s">
        <v>376</v>
      </c>
      <c r="J55" t="s">
        <v>221</v>
      </c>
    </row>
    <row r="56" spans="1:10">
      <c r="A56" s="454">
        <v>55</v>
      </c>
      <c r="B56" s="454" t="s">
        <v>590</v>
      </c>
      <c r="C56" s="454" t="s">
        <v>68</v>
      </c>
      <c r="D56" s="454" t="s">
        <v>797</v>
      </c>
      <c r="E56" s="454" t="s">
        <v>798</v>
      </c>
      <c r="F56" s="454" t="s">
        <v>799</v>
      </c>
      <c r="G56" s="454" t="s">
        <v>594</v>
      </c>
      <c r="H56" s="454" t="s">
        <v>376</v>
      </c>
      <c r="I56" s="454" t="s">
        <v>1995</v>
      </c>
      <c r="J56" t="s">
        <v>221</v>
      </c>
    </row>
    <row r="57" spans="1:10">
      <c r="A57" s="454">
        <v>56</v>
      </c>
      <c r="B57" s="454" t="s">
        <v>590</v>
      </c>
      <c r="C57" s="454" t="s">
        <v>68</v>
      </c>
      <c r="D57" s="454" t="s">
        <v>800</v>
      </c>
      <c r="E57" s="454" t="s">
        <v>801</v>
      </c>
      <c r="F57" s="454" t="s">
        <v>802</v>
      </c>
      <c r="G57" s="454" t="s">
        <v>803</v>
      </c>
      <c r="H57" s="454" t="s">
        <v>595</v>
      </c>
      <c r="I57" s="454" t="s">
        <v>804</v>
      </c>
      <c r="J57" t="s">
        <v>221</v>
      </c>
    </row>
    <row r="58" spans="1:10">
      <c r="A58" s="454">
        <v>57</v>
      </c>
      <c r="B58" s="454" t="s">
        <v>590</v>
      </c>
      <c r="C58" s="454" t="s">
        <v>68</v>
      </c>
      <c r="D58" s="454" t="s">
        <v>805</v>
      </c>
      <c r="E58" s="454" t="s">
        <v>806</v>
      </c>
      <c r="F58" s="454" t="s">
        <v>807</v>
      </c>
      <c r="G58" s="454" t="s">
        <v>344</v>
      </c>
      <c r="H58" s="454" t="s">
        <v>376</v>
      </c>
      <c r="I58" s="454" t="s">
        <v>376</v>
      </c>
      <c r="J58" t="s">
        <v>221</v>
      </c>
    </row>
    <row r="59" spans="1:10">
      <c r="A59" s="454">
        <v>58</v>
      </c>
      <c r="B59" s="454" t="s">
        <v>590</v>
      </c>
      <c r="C59" s="454" t="s">
        <v>68</v>
      </c>
      <c r="D59" s="454" t="s">
        <v>808</v>
      </c>
      <c r="E59" s="454" t="s">
        <v>809</v>
      </c>
      <c r="F59" s="454" t="s">
        <v>810</v>
      </c>
      <c r="G59" s="454" t="s">
        <v>811</v>
      </c>
      <c r="H59" s="454" t="s">
        <v>595</v>
      </c>
      <c r="I59" s="454" t="s">
        <v>376</v>
      </c>
      <c r="J59" t="s">
        <v>221</v>
      </c>
    </row>
    <row r="60" spans="1:10">
      <c r="A60" s="454">
        <v>59</v>
      </c>
      <c r="B60" s="454" t="s">
        <v>590</v>
      </c>
      <c r="C60" s="454" t="s">
        <v>68</v>
      </c>
      <c r="D60" s="454" t="s">
        <v>812</v>
      </c>
      <c r="E60" s="454" t="s">
        <v>813</v>
      </c>
      <c r="F60" s="454" t="s">
        <v>814</v>
      </c>
      <c r="G60" s="454" t="s">
        <v>815</v>
      </c>
      <c r="H60" s="454" t="s">
        <v>376</v>
      </c>
      <c r="I60" s="454" t="s">
        <v>376</v>
      </c>
      <c r="J60" t="s">
        <v>221</v>
      </c>
    </row>
    <row r="61" spans="1:10">
      <c r="A61" s="454">
        <v>60</v>
      </c>
      <c r="B61" s="454" t="s">
        <v>590</v>
      </c>
      <c r="C61" s="454" t="s">
        <v>68</v>
      </c>
      <c r="D61" s="454" t="s">
        <v>816</v>
      </c>
      <c r="E61" s="454" t="s">
        <v>1997</v>
      </c>
      <c r="F61" s="454" t="s">
        <v>817</v>
      </c>
      <c r="G61" s="454" t="s">
        <v>629</v>
      </c>
      <c r="H61" s="454" t="s">
        <v>376</v>
      </c>
      <c r="I61" s="454" t="s">
        <v>376</v>
      </c>
      <c r="J61" t="s">
        <v>221</v>
      </c>
    </row>
    <row r="62" spans="1:10">
      <c r="A62" s="454">
        <v>61</v>
      </c>
      <c r="B62" s="454" t="s">
        <v>590</v>
      </c>
      <c r="C62" s="454" t="s">
        <v>68</v>
      </c>
      <c r="D62" s="454" t="s">
        <v>818</v>
      </c>
      <c r="E62" s="454" t="s">
        <v>819</v>
      </c>
      <c r="F62" s="454" t="s">
        <v>820</v>
      </c>
      <c r="G62" s="454" t="s">
        <v>629</v>
      </c>
      <c r="H62" s="454" t="s">
        <v>376</v>
      </c>
      <c r="I62" s="454" t="s">
        <v>376</v>
      </c>
      <c r="J62" t="s">
        <v>221</v>
      </c>
    </row>
    <row r="63" spans="1:10">
      <c r="A63" s="454">
        <v>62</v>
      </c>
      <c r="B63" s="454" t="s">
        <v>590</v>
      </c>
      <c r="C63" s="454" t="s">
        <v>68</v>
      </c>
      <c r="D63" s="454" t="s">
        <v>821</v>
      </c>
      <c r="E63" s="454" t="s">
        <v>822</v>
      </c>
      <c r="F63" s="454" t="s">
        <v>823</v>
      </c>
      <c r="G63" s="454" t="s">
        <v>796</v>
      </c>
      <c r="H63" s="454" t="s">
        <v>376</v>
      </c>
      <c r="I63" s="454" t="s">
        <v>804</v>
      </c>
      <c r="J63" t="s">
        <v>221</v>
      </c>
    </row>
    <row r="64" spans="1:10">
      <c r="A64" s="454">
        <v>63</v>
      </c>
      <c r="B64" s="454" t="s">
        <v>590</v>
      </c>
      <c r="C64" s="454" t="s">
        <v>68</v>
      </c>
      <c r="D64" s="454" t="s">
        <v>824</v>
      </c>
      <c r="E64" s="454" t="s">
        <v>825</v>
      </c>
      <c r="F64" s="454" t="s">
        <v>826</v>
      </c>
      <c r="G64" s="454" t="s">
        <v>629</v>
      </c>
      <c r="H64" s="454" t="s">
        <v>376</v>
      </c>
      <c r="I64" s="454" t="s">
        <v>804</v>
      </c>
      <c r="J64" t="s">
        <v>221</v>
      </c>
    </row>
    <row r="65" spans="1:10">
      <c r="A65" s="454">
        <v>64</v>
      </c>
      <c r="B65" s="454" t="s">
        <v>590</v>
      </c>
      <c r="C65" s="454" t="s">
        <v>68</v>
      </c>
      <c r="D65" s="454" t="s">
        <v>827</v>
      </c>
      <c r="E65" s="454" t="s">
        <v>828</v>
      </c>
      <c r="F65" s="454" t="s">
        <v>829</v>
      </c>
      <c r="G65" s="454" t="s">
        <v>830</v>
      </c>
      <c r="H65" s="454" t="s">
        <v>376</v>
      </c>
      <c r="I65" s="454" t="s">
        <v>376</v>
      </c>
      <c r="J65" t="s">
        <v>221</v>
      </c>
    </row>
    <row r="66" spans="1:10">
      <c r="A66" s="454">
        <v>65</v>
      </c>
      <c r="B66" s="454" t="s">
        <v>590</v>
      </c>
      <c r="C66" s="454" t="s">
        <v>68</v>
      </c>
      <c r="D66" s="454" t="s">
        <v>831</v>
      </c>
      <c r="E66" s="454" t="s">
        <v>832</v>
      </c>
      <c r="F66" s="454" t="s">
        <v>833</v>
      </c>
      <c r="G66" s="454" t="s">
        <v>629</v>
      </c>
      <c r="H66" s="454" t="s">
        <v>376</v>
      </c>
      <c r="I66" s="454" t="s">
        <v>376</v>
      </c>
      <c r="J66" t="s">
        <v>221</v>
      </c>
    </row>
    <row r="67" spans="1:10">
      <c r="A67" s="454">
        <v>66</v>
      </c>
      <c r="B67" s="454" t="s">
        <v>590</v>
      </c>
      <c r="C67" s="454" t="s">
        <v>68</v>
      </c>
      <c r="D67" s="454" t="s">
        <v>834</v>
      </c>
      <c r="E67" s="454" t="s">
        <v>835</v>
      </c>
      <c r="F67" s="454" t="s">
        <v>836</v>
      </c>
      <c r="G67" s="454" t="s">
        <v>629</v>
      </c>
      <c r="H67" s="454" t="s">
        <v>837</v>
      </c>
      <c r="I67" s="454" t="s">
        <v>376</v>
      </c>
      <c r="J67" t="s">
        <v>221</v>
      </c>
    </row>
    <row r="68" spans="1:10">
      <c r="A68" s="454">
        <v>67</v>
      </c>
      <c r="B68" s="454" t="s">
        <v>590</v>
      </c>
      <c r="C68" s="454" t="s">
        <v>68</v>
      </c>
      <c r="D68" s="454" t="s">
        <v>2019</v>
      </c>
      <c r="E68" s="454" t="s">
        <v>2020</v>
      </c>
      <c r="F68" s="454" t="s">
        <v>2021</v>
      </c>
      <c r="G68" s="454" t="s">
        <v>594</v>
      </c>
      <c r="H68" s="454" t="s">
        <v>376</v>
      </c>
      <c r="I68" s="454" t="s">
        <v>376</v>
      </c>
      <c r="J68" t="s">
        <v>221</v>
      </c>
    </row>
    <row r="69" spans="1:10">
      <c r="A69" s="454">
        <v>68</v>
      </c>
      <c r="B69" s="454" t="s">
        <v>590</v>
      </c>
      <c r="C69" s="454" t="s">
        <v>68</v>
      </c>
      <c r="D69" s="454" t="s">
        <v>838</v>
      </c>
      <c r="E69" s="454" t="s">
        <v>839</v>
      </c>
      <c r="F69" s="454" t="s">
        <v>840</v>
      </c>
      <c r="G69" s="454" t="s">
        <v>796</v>
      </c>
      <c r="H69" s="454" t="s">
        <v>841</v>
      </c>
      <c r="I69" s="454" t="s">
        <v>376</v>
      </c>
      <c r="J69" t="s">
        <v>221</v>
      </c>
    </row>
    <row r="70" spans="1:10">
      <c r="A70" s="454">
        <v>69</v>
      </c>
      <c r="B70" s="454" t="s">
        <v>590</v>
      </c>
      <c r="C70" s="454" t="s">
        <v>68</v>
      </c>
      <c r="D70" s="454" t="s">
        <v>842</v>
      </c>
      <c r="E70" s="454" t="s">
        <v>843</v>
      </c>
      <c r="F70" s="454" t="s">
        <v>844</v>
      </c>
      <c r="G70" s="454" t="s">
        <v>599</v>
      </c>
      <c r="H70" s="454" t="s">
        <v>845</v>
      </c>
      <c r="I70" s="454" t="s">
        <v>376</v>
      </c>
      <c r="J70" t="s">
        <v>221</v>
      </c>
    </row>
    <row r="71" spans="1:10">
      <c r="A71" s="454">
        <v>70</v>
      </c>
      <c r="B71" s="454" t="s">
        <v>590</v>
      </c>
      <c r="C71" s="454" t="s">
        <v>68</v>
      </c>
      <c r="D71" s="454" t="s">
        <v>846</v>
      </c>
      <c r="E71" s="454" t="s">
        <v>847</v>
      </c>
      <c r="F71" s="454" t="s">
        <v>848</v>
      </c>
      <c r="G71" s="454" t="s">
        <v>849</v>
      </c>
      <c r="H71" s="454" t="s">
        <v>376</v>
      </c>
      <c r="I71" s="454" t="s">
        <v>376</v>
      </c>
      <c r="J71" t="s">
        <v>221</v>
      </c>
    </row>
    <row r="72" spans="1:10">
      <c r="A72" s="454">
        <v>71</v>
      </c>
      <c r="B72" s="454" t="s">
        <v>590</v>
      </c>
      <c r="C72" s="454" t="s">
        <v>68</v>
      </c>
      <c r="D72" s="454" t="s">
        <v>850</v>
      </c>
      <c r="E72" s="454" t="s">
        <v>851</v>
      </c>
      <c r="F72" s="454" t="s">
        <v>852</v>
      </c>
      <c r="G72" s="454" t="s">
        <v>629</v>
      </c>
      <c r="H72" s="454" t="s">
        <v>376</v>
      </c>
      <c r="I72" s="454" t="s">
        <v>376</v>
      </c>
      <c r="J72" t="s">
        <v>221</v>
      </c>
    </row>
    <row r="73" spans="1:10">
      <c r="A73" s="454">
        <v>72</v>
      </c>
      <c r="B73" s="454" t="s">
        <v>590</v>
      </c>
      <c r="C73" s="454" t="s">
        <v>68</v>
      </c>
      <c r="D73" s="454" t="s">
        <v>853</v>
      </c>
      <c r="E73" s="454" t="s">
        <v>854</v>
      </c>
      <c r="F73" s="454" t="s">
        <v>855</v>
      </c>
      <c r="G73" s="454" t="s">
        <v>796</v>
      </c>
      <c r="H73" s="454" t="s">
        <v>376</v>
      </c>
      <c r="I73" s="454" t="s">
        <v>376</v>
      </c>
      <c r="J73" t="s">
        <v>221</v>
      </c>
    </row>
    <row r="74" spans="1:10">
      <c r="A74" s="454">
        <v>73</v>
      </c>
      <c r="B74" s="454" t="s">
        <v>590</v>
      </c>
      <c r="C74" s="454" t="s">
        <v>68</v>
      </c>
      <c r="D74" s="454" t="s">
        <v>856</v>
      </c>
      <c r="E74" s="454" t="s">
        <v>857</v>
      </c>
      <c r="F74" s="454" t="s">
        <v>858</v>
      </c>
      <c r="G74" s="454" t="s">
        <v>629</v>
      </c>
      <c r="H74" s="454" t="s">
        <v>376</v>
      </c>
      <c r="I74" s="454" t="s">
        <v>376</v>
      </c>
      <c r="J74" t="s">
        <v>221</v>
      </c>
    </row>
    <row r="75" spans="1:10">
      <c r="A75" s="454">
        <v>74</v>
      </c>
      <c r="B75" s="454" t="s">
        <v>590</v>
      </c>
      <c r="C75" s="454" t="s">
        <v>68</v>
      </c>
      <c r="D75" s="454" t="s">
        <v>2022</v>
      </c>
      <c r="E75" s="454" t="s">
        <v>2023</v>
      </c>
      <c r="F75" s="454" t="s">
        <v>2024</v>
      </c>
      <c r="G75" s="454" t="s">
        <v>629</v>
      </c>
      <c r="H75" s="454" t="s">
        <v>376</v>
      </c>
      <c r="I75" s="454" t="s">
        <v>376</v>
      </c>
      <c r="J75" t="s">
        <v>221</v>
      </c>
    </row>
    <row r="76" spans="1:10">
      <c r="A76" s="454">
        <v>75</v>
      </c>
      <c r="B76" s="454" t="s">
        <v>590</v>
      </c>
      <c r="C76" s="454" t="s">
        <v>68</v>
      </c>
      <c r="D76" s="454" t="s">
        <v>859</v>
      </c>
      <c r="E76" s="454" t="s">
        <v>860</v>
      </c>
      <c r="F76" s="454" t="s">
        <v>861</v>
      </c>
      <c r="G76" s="454" t="s">
        <v>637</v>
      </c>
      <c r="H76" s="454" t="s">
        <v>376</v>
      </c>
      <c r="I76" s="454" t="s">
        <v>376</v>
      </c>
      <c r="J76" t="s">
        <v>221</v>
      </c>
    </row>
    <row r="77" spans="1:10">
      <c r="A77" s="454">
        <v>76</v>
      </c>
      <c r="B77" s="454" t="s">
        <v>590</v>
      </c>
      <c r="C77" s="454" t="s">
        <v>68</v>
      </c>
      <c r="D77" s="454" t="s">
        <v>862</v>
      </c>
      <c r="E77" s="454" t="s">
        <v>863</v>
      </c>
      <c r="F77" s="454" t="s">
        <v>864</v>
      </c>
      <c r="G77" s="454" t="s">
        <v>691</v>
      </c>
      <c r="H77" s="454" t="s">
        <v>376</v>
      </c>
      <c r="I77" s="454" t="s">
        <v>376</v>
      </c>
      <c r="J77" t="s">
        <v>221</v>
      </c>
    </row>
    <row r="78" spans="1:10">
      <c r="A78" s="454">
        <v>77</v>
      </c>
      <c r="B78" s="454" t="s">
        <v>590</v>
      </c>
      <c r="C78" s="454" t="s">
        <v>68</v>
      </c>
      <c r="D78" s="454" t="s">
        <v>865</v>
      </c>
      <c r="E78" s="454" t="s">
        <v>866</v>
      </c>
      <c r="F78" s="454" t="s">
        <v>867</v>
      </c>
      <c r="G78" s="454" t="s">
        <v>642</v>
      </c>
      <c r="H78" s="454" t="s">
        <v>376</v>
      </c>
      <c r="I78" s="454" t="s">
        <v>376</v>
      </c>
      <c r="J78" t="s">
        <v>221</v>
      </c>
    </row>
    <row r="79" spans="1:10">
      <c r="A79" s="454">
        <v>78</v>
      </c>
      <c r="B79" s="454" t="s">
        <v>590</v>
      </c>
      <c r="C79" s="454" t="s">
        <v>68</v>
      </c>
      <c r="D79" s="454" t="s">
        <v>868</v>
      </c>
      <c r="E79" s="454" t="s">
        <v>869</v>
      </c>
      <c r="F79" s="454" t="s">
        <v>870</v>
      </c>
      <c r="G79" s="454" t="s">
        <v>599</v>
      </c>
      <c r="H79" s="454" t="s">
        <v>376</v>
      </c>
      <c r="I79" s="454" t="s">
        <v>871</v>
      </c>
      <c r="J79" t="s">
        <v>221</v>
      </c>
    </row>
    <row r="80" spans="1:10">
      <c r="A80" s="454">
        <v>79</v>
      </c>
      <c r="B80" s="454" t="s">
        <v>590</v>
      </c>
      <c r="C80" s="454" t="s">
        <v>68</v>
      </c>
      <c r="D80" s="454" t="s">
        <v>872</v>
      </c>
      <c r="E80" s="454" t="s">
        <v>873</v>
      </c>
      <c r="F80" s="454" t="s">
        <v>874</v>
      </c>
      <c r="G80" s="454" t="s">
        <v>642</v>
      </c>
      <c r="H80" s="454" t="s">
        <v>376</v>
      </c>
      <c r="I80" s="454" t="s">
        <v>376</v>
      </c>
      <c r="J80" t="s">
        <v>221</v>
      </c>
    </row>
    <row r="81" spans="1:10">
      <c r="A81" s="454">
        <v>80</v>
      </c>
      <c r="B81" s="454" t="s">
        <v>590</v>
      </c>
      <c r="C81" s="454" t="s">
        <v>68</v>
      </c>
      <c r="D81" s="454" t="s">
        <v>875</v>
      </c>
      <c r="E81" s="454" t="s">
        <v>876</v>
      </c>
      <c r="F81" s="454" t="s">
        <v>877</v>
      </c>
      <c r="G81" s="454" t="s">
        <v>642</v>
      </c>
      <c r="H81" s="454" t="s">
        <v>376</v>
      </c>
      <c r="I81" s="454" t="s">
        <v>376</v>
      </c>
      <c r="J81" t="s">
        <v>221</v>
      </c>
    </row>
    <row r="82" spans="1:10">
      <c r="A82" s="454">
        <v>81</v>
      </c>
      <c r="B82" s="454" t="s">
        <v>590</v>
      </c>
      <c r="C82" s="454" t="s">
        <v>68</v>
      </c>
      <c r="D82" s="454" t="s">
        <v>878</v>
      </c>
      <c r="E82" s="454" t="s">
        <v>879</v>
      </c>
      <c r="F82" s="454" t="s">
        <v>880</v>
      </c>
      <c r="G82" s="454" t="s">
        <v>629</v>
      </c>
      <c r="H82" s="454" t="s">
        <v>376</v>
      </c>
      <c r="I82" s="454" t="s">
        <v>881</v>
      </c>
      <c r="J82" t="s">
        <v>221</v>
      </c>
    </row>
    <row r="83" spans="1:10">
      <c r="A83" s="454">
        <v>82</v>
      </c>
      <c r="B83" s="454" t="s">
        <v>590</v>
      </c>
      <c r="C83" s="454" t="s">
        <v>68</v>
      </c>
      <c r="D83" s="454" t="s">
        <v>882</v>
      </c>
      <c r="E83" s="454" t="s">
        <v>883</v>
      </c>
      <c r="F83" s="454" t="s">
        <v>884</v>
      </c>
      <c r="G83" s="454" t="s">
        <v>629</v>
      </c>
      <c r="H83" s="454" t="s">
        <v>376</v>
      </c>
      <c r="I83" s="454" t="s">
        <v>376</v>
      </c>
      <c r="J83" t="s">
        <v>221</v>
      </c>
    </row>
    <row r="84" spans="1:10">
      <c r="A84" s="454">
        <v>83</v>
      </c>
      <c r="B84" s="454" t="s">
        <v>590</v>
      </c>
      <c r="C84" s="454" t="s">
        <v>68</v>
      </c>
      <c r="D84" s="454" t="s">
        <v>885</v>
      </c>
      <c r="E84" s="454" t="s">
        <v>886</v>
      </c>
      <c r="F84" s="454" t="s">
        <v>887</v>
      </c>
      <c r="G84" s="454" t="s">
        <v>629</v>
      </c>
      <c r="H84" s="454" t="s">
        <v>376</v>
      </c>
      <c r="I84" s="454" t="s">
        <v>376</v>
      </c>
      <c r="J84" t="s">
        <v>221</v>
      </c>
    </row>
    <row r="85" spans="1:10">
      <c r="A85" s="454">
        <v>84</v>
      </c>
      <c r="B85" s="454" t="s">
        <v>590</v>
      </c>
      <c r="C85" s="454" t="s">
        <v>68</v>
      </c>
      <c r="D85" s="454" t="s">
        <v>2025</v>
      </c>
      <c r="E85" s="454" t="s">
        <v>2026</v>
      </c>
      <c r="F85" s="454" t="s">
        <v>2027</v>
      </c>
      <c r="G85" s="454" t="s">
        <v>642</v>
      </c>
      <c r="H85" s="454" t="s">
        <v>376</v>
      </c>
      <c r="I85" s="454" t="s">
        <v>376</v>
      </c>
      <c r="J85" t="s">
        <v>221</v>
      </c>
    </row>
    <row r="86" spans="1:10">
      <c r="A86" s="454">
        <v>85</v>
      </c>
      <c r="B86" s="454" t="s">
        <v>590</v>
      </c>
      <c r="C86" s="454" t="s">
        <v>68</v>
      </c>
      <c r="D86" s="454" t="s">
        <v>888</v>
      </c>
      <c r="E86" s="454" t="s">
        <v>889</v>
      </c>
      <c r="F86" s="454" t="s">
        <v>890</v>
      </c>
      <c r="G86" s="454" t="s">
        <v>642</v>
      </c>
      <c r="H86" s="454" t="s">
        <v>376</v>
      </c>
      <c r="I86" s="454" t="s">
        <v>376</v>
      </c>
      <c r="J86" t="s">
        <v>221</v>
      </c>
    </row>
    <row r="87" spans="1:10">
      <c r="A87" s="454">
        <v>86</v>
      </c>
      <c r="B87" s="454" t="s">
        <v>590</v>
      </c>
      <c r="C87" s="454" t="s">
        <v>68</v>
      </c>
      <c r="D87" s="454" t="s">
        <v>891</v>
      </c>
      <c r="E87" s="454" t="s">
        <v>892</v>
      </c>
      <c r="F87" s="454" t="s">
        <v>893</v>
      </c>
      <c r="G87" s="454" t="s">
        <v>599</v>
      </c>
      <c r="H87" s="454" t="s">
        <v>376</v>
      </c>
      <c r="I87" s="454" t="s">
        <v>376</v>
      </c>
      <c r="J87" t="s">
        <v>221</v>
      </c>
    </row>
    <row r="88" spans="1:10">
      <c r="A88" s="454">
        <v>87</v>
      </c>
      <c r="B88" s="454" t="s">
        <v>590</v>
      </c>
      <c r="C88" s="454" t="s">
        <v>68</v>
      </c>
      <c r="D88" s="454" t="s">
        <v>894</v>
      </c>
      <c r="E88" s="454" t="s">
        <v>895</v>
      </c>
      <c r="F88" s="454" t="s">
        <v>896</v>
      </c>
      <c r="G88" s="454" t="s">
        <v>637</v>
      </c>
      <c r="H88" s="454" t="s">
        <v>376</v>
      </c>
      <c r="I88" s="454" t="s">
        <v>638</v>
      </c>
      <c r="J88" t="s">
        <v>221</v>
      </c>
    </row>
    <row r="89" spans="1:10">
      <c r="A89" s="454">
        <v>88</v>
      </c>
      <c r="B89" s="454" t="s">
        <v>590</v>
      </c>
      <c r="C89" s="454" t="s">
        <v>68</v>
      </c>
      <c r="D89" s="454" t="s">
        <v>897</v>
      </c>
      <c r="E89" s="454" t="s">
        <v>898</v>
      </c>
      <c r="F89" s="454" t="s">
        <v>899</v>
      </c>
      <c r="G89" s="454" t="s">
        <v>796</v>
      </c>
      <c r="H89" s="454" t="s">
        <v>376</v>
      </c>
      <c r="I89" s="454" t="s">
        <v>376</v>
      </c>
      <c r="J89" t="s">
        <v>221</v>
      </c>
    </row>
    <row r="90" spans="1:10">
      <c r="A90" s="454">
        <v>89</v>
      </c>
      <c r="B90" s="454" t="s">
        <v>590</v>
      </c>
      <c r="C90" s="454" t="s">
        <v>68</v>
      </c>
      <c r="D90" s="454" t="s">
        <v>900</v>
      </c>
      <c r="E90" s="454" t="s">
        <v>901</v>
      </c>
      <c r="F90" s="454" t="s">
        <v>902</v>
      </c>
      <c r="G90" s="454" t="s">
        <v>796</v>
      </c>
      <c r="H90" s="454" t="s">
        <v>376</v>
      </c>
      <c r="I90" s="454" t="s">
        <v>2028</v>
      </c>
      <c r="J90" t="s">
        <v>221</v>
      </c>
    </row>
    <row r="91" spans="1:10">
      <c r="A91" s="454">
        <v>90</v>
      </c>
      <c r="B91" s="454" t="s">
        <v>590</v>
      </c>
      <c r="C91" s="454" t="s">
        <v>68</v>
      </c>
      <c r="D91" s="454" t="s">
        <v>903</v>
      </c>
      <c r="E91" s="454" t="s">
        <v>904</v>
      </c>
      <c r="F91" s="454" t="s">
        <v>905</v>
      </c>
      <c r="G91" s="454" t="s">
        <v>642</v>
      </c>
      <c r="H91" s="454" t="s">
        <v>906</v>
      </c>
      <c r="I91" s="454" t="s">
        <v>2029</v>
      </c>
      <c r="J91" t="s">
        <v>221</v>
      </c>
    </row>
    <row r="92" spans="1:10">
      <c r="A92" s="454">
        <v>91</v>
      </c>
      <c r="B92" s="454" t="s">
        <v>590</v>
      </c>
      <c r="C92" s="454" t="s">
        <v>68</v>
      </c>
      <c r="D92" s="454" t="s">
        <v>907</v>
      </c>
      <c r="E92" s="454" t="s">
        <v>908</v>
      </c>
      <c r="F92" s="454" t="s">
        <v>909</v>
      </c>
      <c r="G92" s="454" t="s">
        <v>642</v>
      </c>
      <c r="H92" s="454" t="s">
        <v>376</v>
      </c>
      <c r="I92" s="454" t="s">
        <v>376</v>
      </c>
      <c r="J92" t="s">
        <v>221</v>
      </c>
    </row>
    <row r="93" spans="1:10">
      <c r="A93" s="454">
        <v>92</v>
      </c>
      <c r="B93" s="454" t="s">
        <v>590</v>
      </c>
      <c r="C93" s="454" t="s">
        <v>68</v>
      </c>
      <c r="D93" s="454" t="s">
        <v>910</v>
      </c>
      <c r="E93" s="454" t="s">
        <v>911</v>
      </c>
      <c r="F93" s="454" t="s">
        <v>912</v>
      </c>
      <c r="G93" s="454" t="s">
        <v>611</v>
      </c>
      <c r="H93" s="454" t="s">
        <v>913</v>
      </c>
      <c r="I93" s="454" t="s">
        <v>376</v>
      </c>
      <c r="J93" t="s">
        <v>221</v>
      </c>
    </row>
    <row r="94" spans="1:10">
      <c r="A94" s="454">
        <v>93</v>
      </c>
      <c r="B94" s="454" t="s">
        <v>590</v>
      </c>
      <c r="C94" s="454" t="s">
        <v>68</v>
      </c>
      <c r="D94" s="454" t="s">
        <v>914</v>
      </c>
      <c r="E94" s="454" t="s">
        <v>915</v>
      </c>
      <c r="F94" s="454" t="s">
        <v>916</v>
      </c>
      <c r="G94" s="454" t="s">
        <v>796</v>
      </c>
      <c r="H94" s="454" t="s">
        <v>376</v>
      </c>
      <c r="I94" s="454" t="s">
        <v>376</v>
      </c>
      <c r="J94" t="s">
        <v>221</v>
      </c>
    </row>
    <row r="95" spans="1:10">
      <c r="A95" s="454">
        <v>94</v>
      </c>
      <c r="B95" s="454" t="s">
        <v>590</v>
      </c>
      <c r="C95" s="454" t="s">
        <v>68</v>
      </c>
      <c r="D95" s="454" t="s">
        <v>917</v>
      </c>
      <c r="E95" s="454" t="s">
        <v>918</v>
      </c>
      <c r="F95" s="454" t="s">
        <v>919</v>
      </c>
      <c r="G95" s="454" t="s">
        <v>599</v>
      </c>
      <c r="H95" s="454" t="s">
        <v>595</v>
      </c>
      <c r="I95" s="454" t="s">
        <v>376</v>
      </c>
      <c r="J95" t="s">
        <v>221</v>
      </c>
    </row>
    <row r="96" spans="1:10">
      <c r="A96" s="454">
        <v>95</v>
      </c>
      <c r="B96" s="454" t="s">
        <v>590</v>
      </c>
      <c r="C96" s="454" t="s">
        <v>68</v>
      </c>
      <c r="D96" s="454" t="s">
        <v>920</v>
      </c>
      <c r="E96" s="454" t="s">
        <v>921</v>
      </c>
      <c r="F96" s="454" t="s">
        <v>922</v>
      </c>
      <c r="G96" s="454" t="s">
        <v>710</v>
      </c>
      <c r="H96" s="454" t="s">
        <v>376</v>
      </c>
      <c r="I96" s="454" t="s">
        <v>376</v>
      </c>
      <c r="J96" t="s">
        <v>221</v>
      </c>
    </row>
    <row r="97" spans="1:10">
      <c r="A97" s="454">
        <v>96</v>
      </c>
      <c r="B97" s="454" t="s">
        <v>590</v>
      </c>
      <c r="C97" s="454" t="s">
        <v>68</v>
      </c>
      <c r="D97" s="454" t="s">
        <v>923</v>
      </c>
      <c r="E97" s="454" t="s">
        <v>924</v>
      </c>
      <c r="F97" s="454" t="s">
        <v>925</v>
      </c>
      <c r="G97" s="454" t="s">
        <v>611</v>
      </c>
      <c r="H97" s="454" t="s">
        <v>376</v>
      </c>
      <c r="I97" s="454" t="s">
        <v>376</v>
      </c>
      <c r="J97" t="s">
        <v>221</v>
      </c>
    </row>
    <row r="98" spans="1:10">
      <c r="A98" s="454">
        <v>97</v>
      </c>
      <c r="B98" s="454" t="s">
        <v>590</v>
      </c>
      <c r="C98" s="454" t="s">
        <v>68</v>
      </c>
      <c r="D98" s="454" t="s">
        <v>926</v>
      </c>
      <c r="E98" s="454" t="s">
        <v>927</v>
      </c>
      <c r="F98" s="454" t="s">
        <v>928</v>
      </c>
      <c r="G98" s="454" t="s">
        <v>642</v>
      </c>
      <c r="H98" s="454" t="s">
        <v>376</v>
      </c>
      <c r="I98" s="454" t="s">
        <v>929</v>
      </c>
      <c r="J98" t="s">
        <v>221</v>
      </c>
    </row>
    <row r="99" spans="1:10">
      <c r="A99" s="454">
        <v>98</v>
      </c>
      <c r="B99" s="454" t="s">
        <v>590</v>
      </c>
      <c r="C99" s="454" t="s">
        <v>68</v>
      </c>
      <c r="D99" s="454" t="s">
        <v>930</v>
      </c>
      <c r="E99" s="454" t="s">
        <v>931</v>
      </c>
      <c r="F99" s="454" t="s">
        <v>932</v>
      </c>
      <c r="G99" s="454" t="s">
        <v>599</v>
      </c>
      <c r="H99" s="454" t="s">
        <v>376</v>
      </c>
      <c r="I99" s="454" t="s">
        <v>376</v>
      </c>
      <c r="J99" t="s">
        <v>221</v>
      </c>
    </row>
    <row r="100" spans="1:10">
      <c r="A100" s="454">
        <v>99</v>
      </c>
      <c r="B100" s="454" t="s">
        <v>590</v>
      </c>
      <c r="C100" s="454" t="s">
        <v>68</v>
      </c>
      <c r="D100" s="454" t="s">
        <v>933</v>
      </c>
      <c r="E100" s="454" t="s">
        <v>934</v>
      </c>
      <c r="F100" s="454" t="s">
        <v>935</v>
      </c>
      <c r="G100" s="454" t="s">
        <v>775</v>
      </c>
      <c r="H100" s="454" t="s">
        <v>936</v>
      </c>
      <c r="I100" s="454" t="s">
        <v>376</v>
      </c>
      <c r="J100" t="s">
        <v>221</v>
      </c>
    </row>
    <row r="101" spans="1:10">
      <c r="A101" s="454">
        <v>100</v>
      </c>
      <c r="B101" s="454" t="s">
        <v>590</v>
      </c>
      <c r="C101" s="454" t="s">
        <v>68</v>
      </c>
      <c r="D101" s="454" t="s">
        <v>758</v>
      </c>
      <c r="E101" s="454" t="s">
        <v>2030</v>
      </c>
      <c r="F101" s="454" t="s">
        <v>759</v>
      </c>
      <c r="G101" s="454" t="s">
        <v>594</v>
      </c>
      <c r="H101" s="454" t="s">
        <v>376</v>
      </c>
      <c r="I101" s="454" t="s">
        <v>376</v>
      </c>
      <c r="J101" t="s">
        <v>221</v>
      </c>
    </row>
    <row r="102" spans="1:10">
      <c r="A102" s="454">
        <v>101</v>
      </c>
      <c r="B102" s="454" t="s">
        <v>590</v>
      </c>
      <c r="C102" s="454" t="s">
        <v>68</v>
      </c>
      <c r="D102" s="454" t="s">
        <v>937</v>
      </c>
      <c r="E102" s="454" t="s">
        <v>938</v>
      </c>
      <c r="F102" s="454" t="s">
        <v>939</v>
      </c>
      <c r="G102" s="454" t="s">
        <v>629</v>
      </c>
      <c r="H102" s="454" t="s">
        <v>376</v>
      </c>
      <c r="I102" s="454" t="s">
        <v>376</v>
      </c>
      <c r="J102" t="s">
        <v>221</v>
      </c>
    </row>
    <row r="103" spans="1:10">
      <c r="A103" s="454">
        <v>102</v>
      </c>
      <c r="B103" s="454" t="s">
        <v>590</v>
      </c>
      <c r="C103" s="454" t="s">
        <v>68</v>
      </c>
      <c r="D103" s="454" t="s">
        <v>940</v>
      </c>
      <c r="E103" s="454" t="s">
        <v>941</v>
      </c>
      <c r="F103" s="454" t="s">
        <v>942</v>
      </c>
      <c r="G103" s="454" t="s">
        <v>943</v>
      </c>
      <c r="H103" s="454" t="s">
        <v>595</v>
      </c>
      <c r="I103" s="454" t="s">
        <v>929</v>
      </c>
      <c r="J103" t="s">
        <v>221</v>
      </c>
    </row>
    <row r="104" spans="1:10">
      <c r="A104" s="454">
        <v>103</v>
      </c>
      <c r="B104" s="454" t="s">
        <v>590</v>
      </c>
      <c r="C104" s="454" t="s">
        <v>68</v>
      </c>
      <c r="D104" s="454" t="s">
        <v>944</v>
      </c>
      <c r="E104" s="454" t="s">
        <v>945</v>
      </c>
      <c r="F104" s="454" t="s">
        <v>946</v>
      </c>
      <c r="G104" s="454" t="s">
        <v>594</v>
      </c>
      <c r="H104" s="454" t="s">
        <v>595</v>
      </c>
      <c r="I104" s="454" t="s">
        <v>947</v>
      </c>
      <c r="J104" t="s">
        <v>221</v>
      </c>
    </row>
    <row r="105" spans="1:10">
      <c r="A105" s="454">
        <v>104</v>
      </c>
      <c r="B105" s="454" t="s">
        <v>590</v>
      </c>
      <c r="C105" s="454" t="s">
        <v>68</v>
      </c>
      <c r="D105" s="454" t="s">
        <v>948</v>
      </c>
      <c r="E105" s="454" t="s">
        <v>949</v>
      </c>
      <c r="F105" s="454" t="s">
        <v>950</v>
      </c>
      <c r="G105" s="454" t="s">
        <v>607</v>
      </c>
      <c r="H105" s="454" t="s">
        <v>376</v>
      </c>
      <c r="I105" s="454" t="s">
        <v>776</v>
      </c>
      <c r="J105" t="s">
        <v>221</v>
      </c>
    </row>
    <row r="106" spans="1:10">
      <c r="A106" s="454">
        <v>105</v>
      </c>
      <c r="B106" s="454" t="s">
        <v>590</v>
      </c>
      <c r="C106" s="454" t="s">
        <v>68</v>
      </c>
      <c r="D106" s="454" t="s">
        <v>951</v>
      </c>
      <c r="E106" s="454" t="s">
        <v>952</v>
      </c>
      <c r="F106" s="454" t="s">
        <v>953</v>
      </c>
      <c r="G106" s="454" t="s">
        <v>629</v>
      </c>
      <c r="H106" s="454" t="s">
        <v>595</v>
      </c>
      <c r="I106" s="454" t="s">
        <v>954</v>
      </c>
      <c r="J106" t="s">
        <v>221</v>
      </c>
    </row>
    <row r="107" spans="1:10">
      <c r="A107" s="454">
        <v>106</v>
      </c>
      <c r="B107" s="454" t="s">
        <v>590</v>
      </c>
      <c r="C107" s="454" t="s">
        <v>68</v>
      </c>
      <c r="D107" s="454" t="s">
        <v>955</v>
      </c>
      <c r="E107" s="454" t="s">
        <v>956</v>
      </c>
      <c r="F107" s="454" t="s">
        <v>957</v>
      </c>
      <c r="G107" s="454" t="s">
        <v>958</v>
      </c>
      <c r="H107" s="454" t="s">
        <v>376</v>
      </c>
      <c r="I107" s="454" t="s">
        <v>2031</v>
      </c>
      <c r="J107" t="s">
        <v>221</v>
      </c>
    </row>
    <row r="108" spans="1:10">
      <c r="A108" s="454">
        <v>107</v>
      </c>
      <c r="B108" s="454" t="s">
        <v>590</v>
      </c>
      <c r="C108" s="454" t="s">
        <v>68</v>
      </c>
      <c r="D108" s="454" t="s">
        <v>959</v>
      </c>
      <c r="E108" s="454" t="s">
        <v>960</v>
      </c>
      <c r="F108" s="454" t="s">
        <v>961</v>
      </c>
      <c r="G108" s="454" t="s">
        <v>625</v>
      </c>
      <c r="H108" s="454" t="s">
        <v>595</v>
      </c>
      <c r="I108" s="454" t="s">
        <v>789</v>
      </c>
      <c r="J108" t="s">
        <v>221</v>
      </c>
    </row>
    <row r="109" spans="1:10">
      <c r="A109" s="454">
        <v>108</v>
      </c>
      <c r="B109" s="454" t="s">
        <v>590</v>
      </c>
      <c r="C109" s="454" t="s">
        <v>68</v>
      </c>
      <c r="D109" s="454" t="s">
        <v>962</v>
      </c>
      <c r="E109" s="454" t="s">
        <v>963</v>
      </c>
      <c r="F109" s="454" t="s">
        <v>964</v>
      </c>
      <c r="G109" s="454" t="s">
        <v>629</v>
      </c>
      <c r="H109" s="454" t="s">
        <v>376</v>
      </c>
      <c r="I109" s="454" t="s">
        <v>965</v>
      </c>
      <c r="J109" t="s">
        <v>221</v>
      </c>
    </row>
    <row r="110" spans="1:10">
      <c r="A110" s="454">
        <v>109</v>
      </c>
      <c r="B110" s="454" t="s">
        <v>590</v>
      </c>
      <c r="C110" s="454" t="s">
        <v>68</v>
      </c>
      <c r="D110" s="454" t="s">
        <v>966</v>
      </c>
      <c r="E110" s="454" t="s">
        <v>967</v>
      </c>
      <c r="F110" s="454" t="s">
        <v>968</v>
      </c>
      <c r="G110" s="454" t="s">
        <v>796</v>
      </c>
      <c r="H110" s="454" t="s">
        <v>376</v>
      </c>
      <c r="I110" s="454" t="s">
        <v>969</v>
      </c>
      <c r="J110" t="s">
        <v>221</v>
      </c>
    </row>
    <row r="111" spans="1:10">
      <c r="A111" s="454">
        <v>110</v>
      </c>
      <c r="B111" s="454" t="s">
        <v>590</v>
      </c>
      <c r="C111" s="454" t="s">
        <v>68</v>
      </c>
      <c r="D111" s="454" t="s">
        <v>970</v>
      </c>
      <c r="E111" s="454" t="s">
        <v>971</v>
      </c>
      <c r="F111" s="454" t="s">
        <v>972</v>
      </c>
      <c r="G111" s="454" t="s">
        <v>714</v>
      </c>
      <c r="H111" s="454" t="s">
        <v>376</v>
      </c>
      <c r="I111" s="454" t="s">
        <v>973</v>
      </c>
      <c r="J111" t="s">
        <v>221</v>
      </c>
    </row>
    <row r="112" spans="1:10">
      <c r="A112" s="454">
        <v>111</v>
      </c>
      <c r="B112" s="454" t="s">
        <v>590</v>
      </c>
      <c r="C112" s="454" t="s">
        <v>68</v>
      </c>
      <c r="D112" s="454" t="s">
        <v>974</v>
      </c>
      <c r="E112" s="454" t="s">
        <v>975</v>
      </c>
      <c r="F112" s="454" t="s">
        <v>976</v>
      </c>
      <c r="G112" s="454" t="s">
        <v>714</v>
      </c>
      <c r="H112" s="454" t="s">
        <v>595</v>
      </c>
      <c r="I112" s="454" t="s">
        <v>977</v>
      </c>
      <c r="J112" t="s">
        <v>221</v>
      </c>
    </row>
    <row r="113" spans="1:10">
      <c r="A113" s="454">
        <v>112</v>
      </c>
      <c r="B113" s="454" t="s">
        <v>590</v>
      </c>
      <c r="C113" s="454" t="s">
        <v>68</v>
      </c>
      <c r="D113" s="454" t="s">
        <v>978</v>
      </c>
      <c r="E113" s="454" t="s">
        <v>979</v>
      </c>
      <c r="F113" s="454" t="s">
        <v>980</v>
      </c>
      <c r="G113" s="454" t="s">
        <v>637</v>
      </c>
      <c r="H113" s="454" t="s">
        <v>376</v>
      </c>
      <c r="I113" s="454" t="s">
        <v>780</v>
      </c>
      <c r="J113" t="s">
        <v>221</v>
      </c>
    </row>
    <row r="114" spans="1:10">
      <c r="A114" s="454">
        <v>113</v>
      </c>
      <c r="B114" s="454" t="s">
        <v>590</v>
      </c>
      <c r="C114" s="454" t="s">
        <v>68</v>
      </c>
      <c r="D114" s="454" t="s">
        <v>981</v>
      </c>
      <c r="E114" s="454" t="s">
        <v>982</v>
      </c>
      <c r="F114" s="454" t="s">
        <v>983</v>
      </c>
      <c r="G114" s="454" t="s">
        <v>594</v>
      </c>
      <c r="H114" s="454" t="s">
        <v>376</v>
      </c>
      <c r="I114" s="454" t="s">
        <v>376</v>
      </c>
      <c r="J114" t="s">
        <v>221</v>
      </c>
    </row>
    <row r="115" spans="1:10">
      <c r="A115" s="454">
        <v>114</v>
      </c>
      <c r="B115" s="454" t="s">
        <v>590</v>
      </c>
      <c r="C115" s="454" t="s">
        <v>68</v>
      </c>
      <c r="D115" s="454" t="s">
        <v>984</v>
      </c>
      <c r="E115" s="454" t="s">
        <v>985</v>
      </c>
      <c r="F115" s="454" t="s">
        <v>986</v>
      </c>
      <c r="G115" s="454" t="s">
        <v>987</v>
      </c>
      <c r="H115" s="454" t="s">
        <v>988</v>
      </c>
      <c r="I115" s="454" t="s">
        <v>989</v>
      </c>
      <c r="J115" t="s">
        <v>221</v>
      </c>
    </row>
    <row r="116" spans="1:10">
      <c r="A116" s="454">
        <v>115</v>
      </c>
      <c r="B116" s="454" t="s">
        <v>590</v>
      </c>
      <c r="C116" s="454" t="s">
        <v>68</v>
      </c>
      <c r="D116" s="454" t="s">
        <v>990</v>
      </c>
      <c r="E116" s="454" t="s">
        <v>991</v>
      </c>
      <c r="F116" s="454" t="s">
        <v>986</v>
      </c>
      <c r="G116" s="454" t="s">
        <v>992</v>
      </c>
      <c r="H116" s="454" t="s">
        <v>989</v>
      </c>
      <c r="I116" s="454" t="s">
        <v>376</v>
      </c>
      <c r="J116" t="s">
        <v>221</v>
      </c>
    </row>
    <row r="117" spans="1:10">
      <c r="A117" s="454">
        <v>116</v>
      </c>
      <c r="B117" s="454" t="s">
        <v>590</v>
      </c>
      <c r="C117" s="454" t="s">
        <v>68</v>
      </c>
      <c r="D117" s="454" t="s">
        <v>993</v>
      </c>
      <c r="E117" s="454" t="s">
        <v>994</v>
      </c>
      <c r="F117" s="454" t="s">
        <v>995</v>
      </c>
      <c r="G117" s="454" t="s">
        <v>686</v>
      </c>
      <c r="H117" s="454" t="s">
        <v>376</v>
      </c>
      <c r="I117" s="454" t="s">
        <v>996</v>
      </c>
      <c r="J117" t="s">
        <v>221</v>
      </c>
    </row>
    <row r="118" spans="1:10">
      <c r="A118" s="454">
        <v>117</v>
      </c>
      <c r="B118" s="454" t="s">
        <v>590</v>
      </c>
      <c r="C118" s="454" t="s">
        <v>68</v>
      </c>
      <c r="D118" s="454" t="s">
        <v>997</v>
      </c>
      <c r="E118" s="454" t="s">
        <v>998</v>
      </c>
      <c r="F118" s="454" t="s">
        <v>999</v>
      </c>
      <c r="G118" s="454" t="s">
        <v>594</v>
      </c>
      <c r="H118" s="454" t="s">
        <v>376</v>
      </c>
      <c r="I118" s="454" t="s">
        <v>732</v>
      </c>
      <c r="J118" t="s">
        <v>221</v>
      </c>
    </row>
    <row r="119" spans="1:10">
      <c r="A119" s="454">
        <v>118</v>
      </c>
      <c r="B119" s="454" t="s">
        <v>590</v>
      </c>
      <c r="C119" s="454" t="s">
        <v>68</v>
      </c>
      <c r="D119" s="454" t="s">
        <v>1000</v>
      </c>
      <c r="E119" s="454" t="s">
        <v>1001</v>
      </c>
      <c r="F119" s="454" t="s">
        <v>1002</v>
      </c>
      <c r="G119" s="454" t="s">
        <v>788</v>
      </c>
      <c r="H119" s="454" t="s">
        <v>376</v>
      </c>
      <c r="I119" s="454" t="s">
        <v>376</v>
      </c>
      <c r="J119" t="s">
        <v>221</v>
      </c>
    </row>
    <row r="120" spans="1:10">
      <c r="A120" s="454">
        <v>119</v>
      </c>
      <c r="B120" s="454" t="s">
        <v>590</v>
      </c>
      <c r="C120" s="454" t="s">
        <v>68</v>
      </c>
      <c r="D120" s="454" t="s">
        <v>1003</v>
      </c>
      <c r="E120" s="454" t="s">
        <v>1004</v>
      </c>
      <c r="F120" s="454" t="s">
        <v>1005</v>
      </c>
      <c r="G120" s="454" t="s">
        <v>796</v>
      </c>
      <c r="H120" s="454" t="s">
        <v>376</v>
      </c>
      <c r="I120" s="454" t="s">
        <v>696</v>
      </c>
      <c r="J120" t="s">
        <v>221</v>
      </c>
    </row>
    <row r="121" spans="1:10">
      <c r="A121" s="454">
        <v>120</v>
      </c>
      <c r="B121" s="454" t="s">
        <v>590</v>
      </c>
      <c r="C121" s="454" t="s">
        <v>68</v>
      </c>
      <c r="D121" s="454" t="s">
        <v>1010</v>
      </c>
      <c r="E121" s="454" t="s">
        <v>1011</v>
      </c>
      <c r="F121" s="454" t="s">
        <v>1012</v>
      </c>
      <c r="G121" s="454" t="s">
        <v>599</v>
      </c>
      <c r="H121" s="454" t="s">
        <v>376</v>
      </c>
      <c r="I121" s="454" t="s">
        <v>1998</v>
      </c>
      <c r="J121" t="s">
        <v>221</v>
      </c>
    </row>
    <row r="122" spans="1:10">
      <c r="A122" s="454">
        <v>121</v>
      </c>
      <c r="B122" s="454" t="s">
        <v>590</v>
      </c>
      <c r="C122" s="454" t="s">
        <v>68</v>
      </c>
      <c r="D122" s="454" t="s">
        <v>1015</v>
      </c>
      <c r="E122" s="454" t="s">
        <v>1016</v>
      </c>
      <c r="F122" s="454" t="s">
        <v>1017</v>
      </c>
      <c r="G122" s="454" t="s">
        <v>599</v>
      </c>
      <c r="H122" s="454" t="s">
        <v>376</v>
      </c>
      <c r="I122" s="454" t="s">
        <v>376</v>
      </c>
      <c r="J122" t="s">
        <v>221</v>
      </c>
    </row>
    <row r="123" spans="1:10">
      <c r="A123" s="454">
        <v>122</v>
      </c>
      <c r="B123" s="454" t="s">
        <v>590</v>
      </c>
      <c r="C123" s="454" t="s">
        <v>68</v>
      </c>
      <c r="D123" s="454" t="s">
        <v>1018</v>
      </c>
      <c r="E123" s="454" t="s">
        <v>1019</v>
      </c>
      <c r="F123" s="454" t="s">
        <v>1020</v>
      </c>
      <c r="G123" s="454" t="s">
        <v>594</v>
      </c>
      <c r="H123" s="454" t="s">
        <v>376</v>
      </c>
      <c r="I123" s="454" t="s">
        <v>1999</v>
      </c>
      <c r="J123" t="s">
        <v>221</v>
      </c>
    </row>
    <row r="124" spans="1:10">
      <c r="A124" s="454">
        <v>123</v>
      </c>
      <c r="B124" s="454" t="s">
        <v>590</v>
      </c>
      <c r="C124" s="454" t="s">
        <v>68</v>
      </c>
      <c r="D124" s="454" t="s">
        <v>1021</v>
      </c>
      <c r="E124" s="454" t="s">
        <v>1022</v>
      </c>
      <c r="F124" s="454" t="s">
        <v>1023</v>
      </c>
      <c r="G124" s="454" t="s">
        <v>1024</v>
      </c>
      <c r="H124" s="454" t="s">
        <v>376</v>
      </c>
      <c r="I124" s="454" t="s">
        <v>2000</v>
      </c>
      <c r="J124" t="s">
        <v>221</v>
      </c>
    </row>
    <row r="125" spans="1:10">
      <c r="A125" s="454">
        <v>124</v>
      </c>
      <c r="B125" s="454" t="s">
        <v>590</v>
      </c>
      <c r="C125" s="454" t="s">
        <v>68</v>
      </c>
      <c r="D125" s="454" t="s">
        <v>1025</v>
      </c>
      <c r="E125" s="454" t="s">
        <v>1026</v>
      </c>
      <c r="F125" s="454" t="s">
        <v>1027</v>
      </c>
      <c r="G125" s="454" t="s">
        <v>625</v>
      </c>
      <c r="H125" s="454" t="s">
        <v>376</v>
      </c>
      <c r="I125" s="454" t="s">
        <v>376</v>
      </c>
      <c r="J125" t="s">
        <v>221</v>
      </c>
    </row>
    <row r="126" spans="1:10">
      <c r="A126" s="454">
        <v>125</v>
      </c>
      <c r="B126" s="454" t="s">
        <v>590</v>
      </c>
      <c r="C126" s="454" t="s">
        <v>68</v>
      </c>
      <c r="D126" s="454" t="s">
        <v>1028</v>
      </c>
      <c r="E126" s="454" t="s">
        <v>1029</v>
      </c>
      <c r="F126" s="454" t="s">
        <v>1030</v>
      </c>
      <c r="G126" s="454" t="s">
        <v>811</v>
      </c>
      <c r="H126" s="454" t="s">
        <v>376</v>
      </c>
      <c r="I126" s="454" t="s">
        <v>757</v>
      </c>
      <c r="J126" t="s">
        <v>221</v>
      </c>
    </row>
    <row r="127" spans="1:10">
      <c r="A127" s="454">
        <v>126</v>
      </c>
      <c r="B127" s="454" t="s">
        <v>590</v>
      </c>
      <c r="C127" s="454" t="s">
        <v>68</v>
      </c>
      <c r="D127" s="454" t="s">
        <v>1031</v>
      </c>
      <c r="E127" s="454" t="s">
        <v>1032</v>
      </c>
      <c r="F127" s="454" t="s">
        <v>1033</v>
      </c>
      <c r="G127" s="454" t="s">
        <v>625</v>
      </c>
      <c r="H127" s="454" t="s">
        <v>376</v>
      </c>
      <c r="I127" s="454" t="s">
        <v>376</v>
      </c>
      <c r="J127" t="s">
        <v>221</v>
      </c>
    </row>
    <row r="128" spans="1:10">
      <c r="A128" s="454">
        <v>127</v>
      </c>
      <c r="B128" s="454" t="s">
        <v>590</v>
      </c>
      <c r="C128" s="454" t="s">
        <v>68</v>
      </c>
      <c r="D128" s="454" t="s">
        <v>2032</v>
      </c>
      <c r="E128" s="454" t="s">
        <v>2033</v>
      </c>
      <c r="F128" s="454" t="s">
        <v>2034</v>
      </c>
      <c r="G128" s="454" t="s">
        <v>1196</v>
      </c>
      <c r="H128" s="454" t="s">
        <v>376</v>
      </c>
      <c r="I128" s="454" t="s">
        <v>376</v>
      </c>
      <c r="J128" t="s">
        <v>221</v>
      </c>
    </row>
    <row r="129" spans="1:10">
      <c r="A129" s="454">
        <v>128</v>
      </c>
      <c r="B129" s="454" t="s">
        <v>590</v>
      </c>
      <c r="C129" s="454" t="s">
        <v>68</v>
      </c>
      <c r="D129" s="454" t="s">
        <v>1034</v>
      </c>
      <c r="E129" s="454" t="s">
        <v>1035</v>
      </c>
      <c r="F129" s="454" t="s">
        <v>1036</v>
      </c>
      <c r="G129" s="454" t="s">
        <v>811</v>
      </c>
      <c r="H129" s="454" t="s">
        <v>376</v>
      </c>
      <c r="I129" s="454" t="s">
        <v>376</v>
      </c>
      <c r="J129" t="s">
        <v>221</v>
      </c>
    </row>
    <row r="130" spans="1:10">
      <c r="A130" s="454">
        <v>129</v>
      </c>
      <c r="B130" s="454" t="s">
        <v>590</v>
      </c>
      <c r="C130" s="454" t="s">
        <v>68</v>
      </c>
      <c r="D130" s="454" t="s">
        <v>1037</v>
      </c>
      <c r="E130" s="454" t="s">
        <v>1038</v>
      </c>
      <c r="F130" s="454" t="s">
        <v>1039</v>
      </c>
      <c r="G130" s="454" t="s">
        <v>803</v>
      </c>
      <c r="H130" s="454" t="s">
        <v>376</v>
      </c>
      <c r="I130" s="454" t="s">
        <v>376</v>
      </c>
      <c r="J130" t="s">
        <v>221</v>
      </c>
    </row>
    <row r="131" spans="1:10">
      <c r="A131" s="454">
        <v>130</v>
      </c>
      <c r="B131" s="454" t="s">
        <v>590</v>
      </c>
      <c r="C131" s="454" t="s">
        <v>68</v>
      </c>
      <c r="D131" s="454" t="s">
        <v>1040</v>
      </c>
      <c r="E131" s="454" t="s">
        <v>1041</v>
      </c>
      <c r="F131" s="454" t="s">
        <v>1042</v>
      </c>
      <c r="G131" s="454" t="s">
        <v>811</v>
      </c>
      <c r="H131" s="454" t="s">
        <v>1043</v>
      </c>
      <c r="I131" s="454" t="s">
        <v>376</v>
      </c>
      <c r="J131" t="s">
        <v>221</v>
      </c>
    </row>
    <row r="132" spans="1:10">
      <c r="A132" s="454">
        <v>131</v>
      </c>
      <c r="B132" s="454" t="s">
        <v>590</v>
      </c>
      <c r="C132" s="454" t="s">
        <v>68</v>
      </c>
      <c r="D132" s="454" t="s">
        <v>1044</v>
      </c>
      <c r="E132" s="454" t="s">
        <v>1045</v>
      </c>
      <c r="F132" s="454" t="s">
        <v>1046</v>
      </c>
      <c r="G132" s="454" t="s">
        <v>710</v>
      </c>
      <c r="H132" s="454" t="s">
        <v>1047</v>
      </c>
      <c r="I132" s="454" t="s">
        <v>2035</v>
      </c>
      <c r="J132" t="s">
        <v>221</v>
      </c>
    </row>
    <row r="133" spans="1:10">
      <c r="A133" s="454">
        <v>132</v>
      </c>
      <c r="B133" s="454" t="s">
        <v>590</v>
      </c>
      <c r="C133" s="454" t="s">
        <v>68</v>
      </c>
      <c r="D133" s="454" t="s">
        <v>1048</v>
      </c>
      <c r="E133" s="454" t="s">
        <v>1049</v>
      </c>
      <c r="F133" s="454" t="s">
        <v>1050</v>
      </c>
      <c r="G133" s="454" t="s">
        <v>664</v>
      </c>
      <c r="H133" s="454" t="s">
        <v>1051</v>
      </c>
      <c r="I133" s="454" t="s">
        <v>376</v>
      </c>
      <c r="J133" t="s">
        <v>221</v>
      </c>
    </row>
    <row r="134" spans="1:10">
      <c r="A134" s="454">
        <v>133</v>
      </c>
      <c r="B134" s="454" t="s">
        <v>590</v>
      </c>
      <c r="C134" s="454" t="s">
        <v>68</v>
      </c>
      <c r="D134" s="454" t="s">
        <v>1052</v>
      </c>
      <c r="E134" s="454" t="s">
        <v>1053</v>
      </c>
      <c r="F134" s="454" t="s">
        <v>1054</v>
      </c>
      <c r="G134" s="454" t="s">
        <v>796</v>
      </c>
      <c r="H134" s="454" t="s">
        <v>595</v>
      </c>
      <c r="I134" s="454" t="s">
        <v>2036</v>
      </c>
      <c r="J134" t="s">
        <v>221</v>
      </c>
    </row>
    <row r="135" spans="1:10">
      <c r="A135" s="454">
        <v>134</v>
      </c>
      <c r="B135" s="454" t="s">
        <v>590</v>
      </c>
      <c r="C135" s="454" t="s">
        <v>68</v>
      </c>
      <c r="D135" s="454" t="s">
        <v>1055</v>
      </c>
      <c r="E135" s="454" t="s">
        <v>1056</v>
      </c>
      <c r="F135" s="454" t="s">
        <v>1057</v>
      </c>
      <c r="G135" s="454" t="s">
        <v>629</v>
      </c>
      <c r="H135" s="454" t="s">
        <v>1058</v>
      </c>
      <c r="I135" s="454" t="s">
        <v>376</v>
      </c>
      <c r="J135" t="s">
        <v>221</v>
      </c>
    </row>
    <row r="136" spans="1:10">
      <c r="A136" s="454">
        <v>135</v>
      </c>
      <c r="B136" s="454" t="s">
        <v>590</v>
      </c>
      <c r="C136" s="454" t="s">
        <v>68</v>
      </c>
      <c r="D136" s="454" t="s">
        <v>1059</v>
      </c>
      <c r="E136" s="454" t="s">
        <v>1060</v>
      </c>
      <c r="F136" s="454" t="s">
        <v>1061</v>
      </c>
      <c r="G136" s="454" t="s">
        <v>637</v>
      </c>
      <c r="H136" s="454" t="s">
        <v>837</v>
      </c>
      <c r="I136" s="454" t="s">
        <v>2001</v>
      </c>
      <c r="J136" t="s">
        <v>221</v>
      </c>
    </row>
    <row r="137" spans="1:10">
      <c r="A137" s="454">
        <v>136</v>
      </c>
      <c r="B137" s="454" t="s">
        <v>590</v>
      </c>
      <c r="C137" s="454" t="s">
        <v>68</v>
      </c>
      <c r="D137" s="454" t="s">
        <v>1062</v>
      </c>
      <c r="E137" s="454" t="s">
        <v>1063</v>
      </c>
      <c r="F137" s="454" t="s">
        <v>1064</v>
      </c>
      <c r="G137" s="454" t="s">
        <v>637</v>
      </c>
      <c r="H137" s="454" t="s">
        <v>1065</v>
      </c>
      <c r="I137" s="454" t="s">
        <v>1066</v>
      </c>
      <c r="J137" t="s">
        <v>221</v>
      </c>
    </row>
    <row r="138" spans="1:10">
      <c r="A138" s="454">
        <v>137</v>
      </c>
      <c r="B138" s="454" t="s">
        <v>590</v>
      </c>
      <c r="C138" s="454" t="s">
        <v>68</v>
      </c>
      <c r="D138" s="454" t="s">
        <v>1067</v>
      </c>
      <c r="E138" s="454" t="s">
        <v>1068</v>
      </c>
      <c r="F138" s="454" t="s">
        <v>1069</v>
      </c>
      <c r="G138" s="454" t="s">
        <v>629</v>
      </c>
      <c r="H138" s="454" t="s">
        <v>1070</v>
      </c>
      <c r="I138" s="454" t="s">
        <v>376</v>
      </c>
      <c r="J138" t="s">
        <v>221</v>
      </c>
    </row>
    <row r="139" spans="1:10">
      <c r="A139" s="454">
        <v>138</v>
      </c>
      <c r="B139" s="454" t="s">
        <v>590</v>
      </c>
      <c r="C139" s="454" t="s">
        <v>68</v>
      </c>
      <c r="D139" s="454" t="s">
        <v>2037</v>
      </c>
      <c r="E139" s="454" t="s">
        <v>2038</v>
      </c>
      <c r="F139" s="454" t="s">
        <v>2039</v>
      </c>
      <c r="G139" s="454" t="s">
        <v>642</v>
      </c>
      <c r="H139" s="454" t="s">
        <v>376</v>
      </c>
      <c r="I139" s="454" t="s">
        <v>376</v>
      </c>
      <c r="J139" t="s">
        <v>221</v>
      </c>
    </row>
    <row r="140" spans="1:10">
      <c r="A140" s="454">
        <v>139</v>
      </c>
      <c r="B140" s="454" t="s">
        <v>590</v>
      </c>
      <c r="C140" s="454" t="s">
        <v>68</v>
      </c>
      <c r="D140" s="454" t="s">
        <v>1071</v>
      </c>
      <c r="E140" s="454" t="s">
        <v>1072</v>
      </c>
      <c r="F140" s="454" t="s">
        <v>1073</v>
      </c>
      <c r="G140" s="454" t="s">
        <v>811</v>
      </c>
      <c r="H140" s="454" t="s">
        <v>376</v>
      </c>
      <c r="I140" s="454" t="s">
        <v>376</v>
      </c>
      <c r="J140" t="s">
        <v>221</v>
      </c>
    </row>
    <row r="141" spans="1:10">
      <c r="A141" s="454">
        <v>140</v>
      </c>
      <c r="B141" s="454" t="s">
        <v>590</v>
      </c>
      <c r="C141" s="454" t="s">
        <v>68</v>
      </c>
      <c r="D141" s="454" t="s">
        <v>1074</v>
      </c>
      <c r="E141" s="454" t="s">
        <v>1075</v>
      </c>
      <c r="F141" s="454" t="s">
        <v>1076</v>
      </c>
      <c r="G141" s="454" t="s">
        <v>710</v>
      </c>
      <c r="H141" s="454" t="s">
        <v>376</v>
      </c>
      <c r="I141" s="454" t="s">
        <v>376</v>
      </c>
      <c r="J141" t="s">
        <v>221</v>
      </c>
    </row>
    <row r="142" spans="1:10">
      <c r="A142" s="454">
        <v>141</v>
      </c>
      <c r="B142" s="454" t="s">
        <v>590</v>
      </c>
      <c r="C142" s="454" t="s">
        <v>68</v>
      </c>
      <c r="D142" s="454" t="s">
        <v>1077</v>
      </c>
      <c r="E142" s="454" t="s">
        <v>1078</v>
      </c>
      <c r="F142" s="454" t="s">
        <v>1079</v>
      </c>
      <c r="G142" s="454" t="s">
        <v>594</v>
      </c>
      <c r="H142" s="454" t="s">
        <v>1080</v>
      </c>
      <c r="I142" s="454" t="s">
        <v>376</v>
      </c>
      <c r="J142" t="s">
        <v>221</v>
      </c>
    </row>
    <row r="143" spans="1:10">
      <c r="A143" s="454">
        <v>142</v>
      </c>
      <c r="B143" s="454" t="s">
        <v>590</v>
      </c>
      <c r="C143" s="454" t="s">
        <v>68</v>
      </c>
      <c r="D143" s="454" t="s">
        <v>2040</v>
      </c>
      <c r="E143" s="454" t="s">
        <v>2041</v>
      </c>
      <c r="F143" s="454" t="s">
        <v>2042</v>
      </c>
      <c r="G143" s="454" t="s">
        <v>803</v>
      </c>
      <c r="H143" s="454" t="s">
        <v>376</v>
      </c>
      <c r="I143" s="454" t="s">
        <v>376</v>
      </c>
      <c r="J143" t="s">
        <v>221</v>
      </c>
    </row>
    <row r="144" spans="1:10">
      <c r="A144" s="454">
        <v>143</v>
      </c>
      <c r="B144" s="454" t="s">
        <v>590</v>
      </c>
      <c r="C144" s="454" t="s">
        <v>68</v>
      </c>
      <c r="D144" s="454" t="s">
        <v>1096</v>
      </c>
      <c r="E144" s="454" t="s">
        <v>2043</v>
      </c>
      <c r="F144" s="454" t="s">
        <v>1097</v>
      </c>
      <c r="G144" s="454" t="s">
        <v>668</v>
      </c>
      <c r="H144" s="454" t="s">
        <v>1098</v>
      </c>
      <c r="I144" s="454" t="s">
        <v>376</v>
      </c>
      <c r="J144" t="s">
        <v>221</v>
      </c>
    </row>
    <row r="145" spans="1:10">
      <c r="A145" s="454">
        <v>144</v>
      </c>
      <c r="B145" s="454" t="s">
        <v>590</v>
      </c>
      <c r="C145" s="454" t="s">
        <v>68</v>
      </c>
      <c r="D145" s="454" t="s">
        <v>1081</v>
      </c>
      <c r="E145" s="454" t="s">
        <v>1082</v>
      </c>
      <c r="F145" s="454" t="s">
        <v>1083</v>
      </c>
      <c r="G145" s="454" t="s">
        <v>599</v>
      </c>
      <c r="H145" s="454" t="s">
        <v>376</v>
      </c>
      <c r="I145" s="454" t="s">
        <v>376</v>
      </c>
      <c r="J145" t="s">
        <v>221</v>
      </c>
    </row>
    <row r="146" spans="1:10">
      <c r="A146" s="454">
        <v>145</v>
      </c>
      <c r="B146" s="454" t="s">
        <v>590</v>
      </c>
      <c r="C146" s="454" t="s">
        <v>68</v>
      </c>
      <c r="D146" s="454" t="s">
        <v>1084</v>
      </c>
      <c r="E146" s="454" t="s">
        <v>1085</v>
      </c>
      <c r="F146" s="454" t="s">
        <v>1086</v>
      </c>
      <c r="G146" s="454" t="s">
        <v>1087</v>
      </c>
      <c r="H146" s="454" t="s">
        <v>376</v>
      </c>
      <c r="I146" s="454" t="s">
        <v>376</v>
      </c>
      <c r="J146" t="s">
        <v>221</v>
      </c>
    </row>
    <row r="147" spans="1:10">
      <c r="A147" s="454">
        <v>146</v>
      </c>
      <c r="B147" s="454" t="s">
        <v>590</v>
      </c>
      <c r="C147" s="454" t="s">
        <v>68</v>
      </c>
      <c r="D147" s="454" t="s">
        <v>1088</v>
      </c>
      <c r="E147" s="454" t="s">
        <v>1089</v>
      </c>
      <c r="F147" s="454" t="s">
        <v>1090</v>
      </c>
      <c r="G147" s="454" t="s">
        <v>1091</v>
      </c>
      <c r="H147" s="454" t="s">
        <v>376</v>
      </c>
      <c r="I147" s="454" t="s">
        <v>376</v>
      </c>
      <c r="J147" t="s">
        <v>221</v>
      </c>
    </row>
    <row r="148" spans="1:10">
      <c r="A148" s="454">
        <v>147</v>
      </c>
      <c r="B148" s="454" t="s">
        <v>590</v>
      </c>
      <c r="C148" s="454" t="s">
        <v>68</v>
      </c>
      <c r="D148" s="454" t="s">
        <v>1092</v>
      </c>
      <c r="E148" s="454" t="s">
        <v>1093</v>
      </c>
      <c r="F148" s="454" t="s">
        <v>1094</v>
      </c>
      <c r="G148" s="454" t="s">
        <v>1095</v>
      </c>
      <c r="H148" s="454" t="s">
        <v>376</v>
      </c>
      <c r="I148" s="454" t="s">
        <v>2044</v>
      </c>
      <c r="J148" t="s">
        <v>221</v>
      </c>
    </row>
    <row r="149" spans="1:10">
      <c r="A149" s="454">
        <v>148</v>
      </c>
      <c r="B149" s="454" t="s">
        <v>590</v>
      </c>
      <c r="C149" s="454" t="s">
        <v>68</v>
      </c>
      <c r="D149" s="454" t="s">
        <v>1099</v>
      </c>
      <c r="E149" s="454" t="s">
        <v>1100</v>
      </c>
      <c r="F149" s="454" t="s">
        <v>1101</v>
      </c>
      <c r="G149" s="454" t="s">
        <v>642</v>
      </c>
      <c r="H149" s="454" t="s">
        <v>376</v>
      </c>
      <c r="I149" s="454" t="s">
        <v>376</v>
      </c>
      <c r="J149" t="s">
        <v>221</v>
      </c>
    </row>
    <row r="150" spans="1:10">
      <c r="A150" s="454">
        <v>149</v>
      </c>
      <c r="B150" s="454" t="s">
        <v>590</v>
      </c>
      <c r="C150" s="454" t="s">
        <v>68</v>
      </c>
      <c r="D150" s="454" t="s">
        <v>2045</v>
      </c>
      <c r="E150" s="454" t="s">
        <v>2046</v>
      </c>
      <c r="F150" s="454" t="s">
        <v>2047</v>
      </c>
      <c r="G150" s="454" t="s">
        <v>637</v>
      </c>
      <c r="H150" s="454" t="s">
        <v>376</v>
      </c>
      <c r="I150" s="454" t="s">
        <v>376</v>
      </c>
      <c r="J150" t="s">
        <v>221</v>
      </c>
    </row>
    <row r="151" spans="1:10">
      <c r="A151" s="454">
        <v>150</v>
      </c>
      <c r="B151" s="454" t="s">
        <v>590</v>
      </c>
      <c r="C151" s="454" t="s">
        <v>68</v>
      </c>
      <c r="D151" s="454" t="s">
        <v>1102</v>
      </c>
      <c r="E151" s="454" t="s">
        <v>1103</v>
      </c>
      <c r="F151" s="454" t="s">
        <v>1104</v>
      </c>
      <c r="G151" s="454" t="s">
        <v>796</v>
      </c>
      <c r="H151" s="454" t="s">
        <v>376</v>
      </c>
      <c r="I151" s="454" t="s">
        <v>376</v>
      </c>
      <c r="J151" t="s">
        <v>221</v>
      </c>
    </row>
    <row r="152" spans="1:10">
      <c r="A152" s="454">
        <v>151</v>
      </c>
      <c r="B152" s="454" t="s">
        <v>590</v>
      </c>
      <c r="C152" s="454" t="s">
        <v>68</v>
      </c>
      <c r="D152" s="454" t="s">
        <v>1105</v>
      </c>
      <c r="E152" s="454" t="s">
        <v>1106</v>
      </c>
      <c r="F152" s="454" t="s">
        <v>1107</v>
      </c>
      <c r="G152" s="454" t="s">
        <v>629</v>
      </c>
      <c r="H152" s="454" t="s">
        <v>1108</v>
      </c>
      <c r="I152" s="454" t="s">
        <v>376</v>
      </c>
      <c r="J152" t="s">
        <v>221</v>
      </c>
    </row>
    <row r="153" spans="1:10">
      <c r="A153" s="454">
        <v>152</v>
      </c>
      <c r="B153" s="454" t="s">
        <v>590</v>
      </c>
      <c r="C153" s="454" t="s">
        <v>68</v>
      </c>
      <c r="D153" s="454" t="s">
        <v>1109</v>
      </c>
      <c r="E153" s="454" t="s">
        <v>1110</v>
      </c>
      <c r="F153" s="454" t="s">
        <v>1111</v>
      </c>
      <c r="G153" s="454" t="s">
        <v>1112</v>
      </c>
      <c r="H153" s="454" t="s">
        <v>1113</v>
      </c>
      <c r="I153" s="454" t="s">
        <v>954</v>
      </c>
      <c r="J153" t="s">
        <v>221</v>
      </c>
    </row>
    <row r="154" spans="1:10">
      <c r="A154" s="454">
        <v>153</v>
      </c>
      <c r="B154" s="454" t="s">
        <v>590</v>
      </c>
      <c r="C154" s="454" t="s">
        <v>68</v>
      </c>
      <c r="D154" s="454" t="s">
        <v>1114</v>
      </c>
      <c r="E154" s="454" t="s">
        <v>1115</v>
      </c>
      <c r="F154" s="454" t="s">
        <v>1116</v>
      </c>
      <c r="G154" s="454" t="s">
        <v>611</v>
      </c>
      <c r="H154" s="454" t="s">
        <v>376</v>
      </c>
      <c r="I154" s="454" t="s">
        <v>2002</v>
      </c>
      <c r="J154" t="s">
        <v>221</v>
      </c>
    </row>
    <row r="155" spans="1:10">
      <c r="A155" s="454">
        <v>154</v>
      </c>
      <c r="B155" s="454" t="s">
        <v>590</v>
      </c>
      <c r="C155" s="454" t="s">
        <v>68</v>
      </c>
      <c r="D155" s="454" t="s">
        <v>1117</v>
      </c>
      <c r="E155" s="454" t="s">
        <v>1118</v>
      </c>
      <c r="F155" s="454" t="s">
        <v>1119</v>
      </c>
      <c r="G155" s="454" t="s">
        <v>710</v>
      </c>
      <c r="H155" s="454" t="s">
        <v>376</v>
      </c>
      <c r="I155" s="454" t="s">
        <v>1120</v>
      </c>
      <c r="J155" t="s">
        <v>221</v>
      </c>
    </row>
    <row r="156" spans="1:10">
      <c r="A156" s="454">
        <v>155</v>
      </c>
      <c r="B156" s="454" t="s">
        <v>590</v>
      </c>
      <c r="C156" s="454" t="s">
        <v>68</v>
      </c>
      <c r="D156" s="454" t="s">
        <v>1121</v>
      </c>
      <c r="E156" s="454" t="s">
        <v>1122</v>
      </c>
      <c r="F156" s="454" t="s">
        <v>1123</v>
      </c>
      <c r="G156" s="454" t="s">
        <v>629</v>
      </c>
      <c r="H156" s="454" t="s">
        <v>376</v>
      </c>
      <c r="I156" s="454" t="s">
        <v>376</v>
      </c>
      <c r="J156" t="s">
        <v>221</v>
      </c>
    </row>
    <row r="157" spans="1:10">
      <c r="A157" s="454">
        <v>156</v>
      </c>
      <c r="B157" s="454" t="s">
        <v>590</v>
      </c>
      <c r="C157" s="454" t="s">
        <v>68</v>
      </c>
      <c r="D157" s="454" t="s">
        <v>1124</v>
      </c>
      <c r="E157" s="454" t="s">
        <v>1125</v>
      </c>
      <c r="F157" s="454" t="s">
        <v>1126</v>
      </c>
      <c r="G157" s="454" t="s">
        <v>637</v>
      </c>
      <c r="H157" s="454" t="s">
        <v>376</v>
      </c>
      <c r="I157" s="454" t="s">
        <v>1127</v>
      </c>
      <c r="J157" t="s">
        <v>221</v>
      </c>
    </row>
    <row r="158" spans="1:10">
      <c r="A158" s="454">
        <v>157</v>
      </c>
      <c r="B158" s="454" t="s">
        <v>590</v>
      </c>
      <c r="C158" s="454" t="s">
        <v>68</v>
      </c>
      <c r="D158" s="454" t="s">
        <v>1128</v>
      </c>
      <c r="E158" s="454" t="s">
        <v>1129</v>
      </c>
      <c r="F158" s="454" t="s">
        <v>1130</v>
      </c>
      <c r="G158" s="454" t="s">
        <v>629</v>
      </c>
      <c r="H158" s="454" t="s">
        <v>376</v>
      </c>
      <c r="I158" s="454" t="s">
        <v>376</v>
      </c>
      <c r="J158" t="s">
        <v>221</v>
      </c>
    </row>
    <row r="159" spans="1:10">
      <c r="A159" s="454">
        <v>158</v>
      </c>
      <c r="B159" s="454" t="s">
        <v>590</v>
      </c>
      <c r="C159" s="454" t="s">
        <v>68</v>
      </c>
      <c r="D159" s="454" t="s">
        <v>1131</v>
      </c>
      <c r="E159" s="454" t="s">
        <v>1132</v>
      </c>
      <c r="F159" s="454" t="s">
        <v>1133</v>
      </c>
      <c r="G159" s="454" t="s">
        <v>811</v>
      </c>
      <c r="H159" s="454" t="s">
        <v>1134</v>
      </c>
      <c r="I159" s="454" t="s">
        <v>757</v>
      </c>
      <c r="J159" t="s">
        <v>221</v>
      </c>
    </row>
    <row r="160" spans="1:10">
      <c r="A160" s="454">
        <v>159</v>
      </c>
      <c r="B160" s="454" t="s">
        <v>590</v>
      </c>
      <c r="C160" s="454" t="s">
        <v>68</v>
      </c>
      <c r="D160" s="454" t="s">
        <v>1135</v>
      </c>
      <c r="E160" s="454" t="s">
        <v>1136</v>
      </c>
      <c r="F160" s="454" t="s">
        <v>1137</v>
      </c>
      <c r="G160" s="454" t="s">
        <v>625</v>
      </c>
      <c r="H160" s="454" t="s">
        <v>595</v>
      </c>
      <c r="I160" s="454" t="s">
        <v>376</v>
      </c>
      <c r="J160" t="s">
        <v>221</v>
      </c>
    </row>
    <row r="161" spans="1:10">
      <c r="A161" s="454">
        <v>160</v>
      </c>
      <c r="B161" s="454" t="s">
        <v>590</v>
      </c>
      <c r="C161" s="454" t="s">
        <v>68</v>
      </c>
      <c r="D161" s="454" t="s">
        <v>1138</v>
      </c>
      <c r="E161" s="454" t="s">
        <v>1139</v>
      </c>
      <c r="F161" s="454" t="s">
        <v>1140</v>
      </c>
      <c r="G161" s="454" t="s">
        <v>642</v>
      </c>
      <c r="H161" s="454" t="s">
        <v>595</v>
      </c>
      <c r="I161" s="454" t="s">
        <v>1141</v>
      </c>
      <c r="J161" t="s">
        <v>221</v>
      </c>
    </row>
    <row r="162" spans="1:10">
      <c r="A162" s="454">
        <v>161</v>
      </c>
      <c r="B162" s="454" t="s">
        <v>590</v>
      </c>
      <c r="C162" s="454" t="s">
        <v>68</v>
      </c>
      <c r="D162" s="454" t="s">
        <v>1142</v>
      </c>
      <c r="E162" s="454" t="s">
        <v>1143</v>
      </c>
      <c r="F162" s="454" t="s">
        <v>1144</v>
      </c>
      <c r="G162" s="454" t="s">
        <v>691</v>
      </c>
      <c r="H162" s="454" t="s">
        <v>595</v>
      </c>
      <c r="I162" s="454" t="s">
        <v>771</v>
      </c>
      <c r="J162" t="s">
        <v>221</v>
      </c>
    </row>
    <row r="163" spans="1:10">
      <c r="A163" s="454">
        <v>162</v>
      </c>
      <c r="B163" s="454" t="s">
        <v>590</v>
      </c>
      <c r="C163" s="454" t="s">
        <v>68</v>
      </c>
      <c r="D163" s="454" t="s">
        <v>1145</v>
      </c>
      <c r="E163" s="454" t="s">
        <v>1146</v>
      </c>
      <c r="F163" s="454" t="s">
        <v>1147</v>
      </c>
      <c r="G163" s="454" t="s">
        <v>803</v>
      </c>
      <c r="H163" s="454" t="s">
        <v>1148</v>
      </c>
      <c r="I163" s="454" t="s">
        <v>376</v>
      </c>
      <c r="J163" t="s">
        <v>221</v>
      </c>
    </row>
    <row r="164" spans="1:10">
      <c r="A164" s="454">
        <v>163</v>
      </c>
      <c r="B164" s="454" t="s">
        <v>590</v>
      </c>
      <c r="C164" s="454" t="s">
        <v>68</v>
      </c>
      <c r="D164" s="454" t="s">
        <v>2048</v>
      </c>
      <c r="E164" s="454" t="s">
        <v>2049</v>
      </c>
      <c r="F164" s="454" t="s">
        <v>2050</v>
      </c>
      <c r="G164" s="454" t="s">
        <v>642</v>
      </c>
      <c r="H164" s="454" t="s">
        <v>376</v>
      </c>
      <c r="I164" s="454" t="s">
        <v>376</v>
      </c>
      <c r="J164" t="s">
        <v>221</v>
      </c>
    </row>
    <row r="165" spans="1:10">
      <c r="A165" s="454">
        <v>164</v>
      </c>
      <c r="B165" s="454" t="s">
        <v>590</v>
      </c>
      <c r="C165" s="454" t="s">
        <v>68</v>
      </c>
      <c r="D165" s="454" t="s">
        <v>1149</v>
      </c>
      <c r="E165" s="454" t="s">
        <v>1150</v>
      </c>
      <c r="F165" s="454" t="s">
        <v>1151</v>
      </c>
      <c r="G165" s="454" t="s">
        <v>796</v>
      </c>
      <c r="H165" s="454" t="s">
        <v>376</v>
      </c>
      <c r="I165" s="454" t="s">
        <v>376</v>
      </c>
      <c r="J165" t="s">
        <v>221</v>
      </c>
    </row>
    <row r="166" spans="1:10">
      <c r="A166" s="454">
        <v>165</v>
      </c>
      <c r="B166" s="454" t="s">
        <v>590</v>
      </c>
      <c r="C166" s="454" t="s">
        <v>68</v>
      </c>
      <c r="D166" s="454" t="s">
        <v>1152</v>
      </c>
      <c r="E166" s="454" t="s">
        <v>1153</v>
      </c>
      <c r="F166" s="454" t="s">
        <v>1154</v>
      </c>
      <c r="G166" s="454" t="s">
        <v>796</v>
      </c>
      <c r="H166" s="454" t="s">
        <v>595</v>
      </c>
      <c r="I166" s="454" t="s">
        <v>1155</v>
      </c>
      <c r="J166" t="s">
        <v>221</v>
      </c>
    </row>
    <row r="167" spans="1:10">
      <c r="A167" s="454">
        <v>166</v>
      </c>
      <c r="B167" s="454" t="s">
        <v>590</v>
      </c>
      <c r="C167" s="454" t="s">
        <v>68</v>
      </c>
      <c r="D167" s="454" t="s">
        <v>1156</v>
      </c>
      <c r="E167" s="454" t="s">
        <v>1153</v>
      </c>
      <c r="F167" s="454" t="s">
        <v>1154</v>
      </c>
      <c r="G167" s="454" t="s">
        <v>796</v>
      </c>
      <c r="H167" s="454" t="s">
        <v>376</v>
      </c>
      <c r="I167" s="454" t="s">
        <v>1120</v>
      </c>
      <c r="J167" t="s">
        <v>221</v>
      </c>
    </row>
    <row r="168" spans="1:10">
      <c r="A168" s="454">
        <v>167</v>
      </c>
      <c r="B168" s="454" t="s">
        <v>590</v>
      </c>
      <c r="C168" s="454" t="s">
        <v>68</v>
      </c>
      <c r="D168" s="454" t="s">
        <v>1157</v>
      </c>
      <c r="E168" s="454" t="s">
        <v>1153</v>
      </c>
      <c r="F168" s="454" t="s">
        <v>1154</v>
      </c>
      <c r="G168" s="454" t="s">
        <v>796</v>
      </c>
      <c r="H168" s="454" t="s">
        <v>376</v>
      </c>
      <c r="I168" s="454" t="s">
        <v>1158</v>
      </c>
      <c r="J168" t="s">
        <v>221</v>
      </c>
    </row>
    <row r="169" spans="1:10">
      <c r="A169" s="454">
        <v>168</v>
      </c>
      <c r="B169" s="454" t="s">
        <v>590</v>
      </c>
      <c r="C169" s="454" t="s">
        <v>68</v>
      </c>
      <c r="D169" s="454" t="s">
        <v>1159</v>
      </c>
      <c r="E169" s="454" t="s">
        <v>1160</v>
      </c>
      <c r="F169" s="454" t="s">
        <v>1161</v>
      </c>
      <c r="G169" s="454" t="s">
        <v>611</v>
      </c>
      <c r="H169" s="454" t="s">
        <v>1162</v>
      </c>
      <c r="I169" s="454" t="s">
        <v>376</v>
      </c>
      <c r="J169" t="s">
        <v>221</v>
      </c>
    </row>
    <row r="170" spans="1:10">
      <c r="A170" s="454">
        <v>169</v>
      </c>
      <c r="B170" s="454" t="s">
        <v>590</v>
      </c>
      <c r="C170" s="454" t="s">
        <v>68</v>
      </c>
      <c r="D170" s="454" t="s">
        <v>1163</v>
      </c>
      <c r="E170" s="454" t="s">
        <v>1164</v>
      </c>
      <c r="F170" s="454" t="s">
        <v>1165</v>
      </c>
      <c r="G170" s="454" t="s">
        <v>1166</v>
      </c>
      <c r="H170" s="454" t="s">
        <v>376</v>
      </c>
      <c r="I170" s="454" t="s">
        <v>376</v>
      </c>
      <c r="J170" t="s">
        <v>221</v>
      </c>
    </row>
    <row r="171" spans="1:10">
      <c r="A171" s="454">
        <v>170</v>
      </c>
      <c r="B171" s="454" t="s">
        <v>590</v>
      </c>
      <c r="C171" s="454" t="s">
        <v>68</v>
      </c>
      <c r="D171" s="454" t="s">
        <v>1167</v>
      </c>
      <c r="E171" s="454" t="s">
        <v>1168</v>
      </c>
      <c r="F171" s="454" t="s">
        <v>1169</v>
      </c>
      <c r="G171" s="454" t="s">
        <v>629</v>
      </c>
      <c r="H171" s="454" t="s">
        <v>595</v>
      </c>
      <c r="I171" s="454" t="s">
        <v>1170</v>
      </c>
      <c r="J171" t="s">
        <v>221</v>
      </c>
    </row>
    <row r="172" spans="1:10">
      <c r="A172" s="454">
        <v>171</v>
      </c>
      <c r="B172" s="454" t="s">
        <v>590</v>
      </c>
      <c r="C172" s="454" t="s">
        <v>68</v>
      </c>
      <c r="D172" s="454" t="s">
        <v>1171</v>
      </c>
      <c r="E172" s="454" t="s">
        <v>1172</v>
      </c>
      <c r="F172" s="454" t="s">
        <v>1173</v>
      </c>
      <c r="G172" s="454" t="s">
        <v>1174</v>
      </c>
      <c r="H172" s="454" t="s">
        <v>376</v>
      </c>
      <c r="I172" s="454" t="s">
        <v>376</v>
      </c>
      <c r="J172" t="s">
        <v>221</v>
      </c>
    </row>
    <row r="173" spans="1:10">
      <c r="A173" s="454">
        <v>172</v>
      </c>
      <c r="B173" s="454" t="s">
        <v>590</v>
      </c>
      <c r="C173" s="454" t="s">
        <v>68</v>
      </c>
      <c r="D173" s="454" t="s">
        <v>1175</v>
      </c>
      <c r="E173" s="454" t="s">
        <v>1176</v>
      </c>
      <c r="F173" s="454" t="s">
        <v>1177</v>
      </c>
      <c r="G173" s="454" t="s">
        <v>710</v>
      </c>
      <c r="H173" s="454" t="s">
        <v>1178</v>
      </c>
      <c r="I173" s="454" t="s">
        <v>757</v>
      </c>
      <c r="J173" t="s">
        <v>221</v>
      </c>
    </row>
    <row r="174" spans="1:10">
      <c r="A174" s="454">
        <v>173</v>
      </c>
      <c r="B174" s="454" t="s">
        <v>590</v>
      </c>
      <c r="C174" s="454" t="s">
        <v>68</v>
      </c>
      <c r="D174" s="454" t="s">
        <v>1179</v>
      </c>
      <c r="E174" s="454" t="s">
        <v>1180</v>
      </c>
      <c r="F174" s="454" t="s">
        <v>1181</v>
      </c>
      <c r="G174" s="454" t="s">
        <v>1182</v>
      </c>
      <c r="H174" s="454" t="s">
        <v>376</v>
      </c>
      <c r="I174" s="454" t="s">
        <v>954</v>
      </c>
      <c r="J174" t="s">
        <v>221</v>
      </c>
    </row>
    <row r="175" spans="1:10">
      <c r="A175" s="454">
        <v>174</v>
      </c>
      <c r="B175" s="454" t="s">
        <v>590</v>
      </c>
      <c r="C175" s="454" t="s">
        <v>68</v>
      </c>
      <c r="D175" s="454" t="s">
        <v>1183</v>
      </c>
      <c r="E175" s="454" t="s">
        <v>1184</v>
      </c>
      <c r="F175" s="454" t="s">
        <v>972</v>
      </c>
      <c r="G175" s="454" t="s">
        <v>714</v>
      </c>
      <c r="H175" s="454" t="s">
        <v>376</v>
      </c>
      <c r="I175" s="454" t="s">
        <v>1185</v>
      </c>
      <c r="J175" t="s">
        <v>221</v>
      </c>
    </row>
    <row r="176" spans="1:10">
      <c r="A176" s="454">
        <v>175</v>
      </c>
      <c r="B176" s="454" t="s">
        <v>590</v>
      </c>
      <c r="C176" s="454" t="s">
        <v>68</v>
      </c>
      <c r="D176" s="454" t="s">
        <v>1186</v>
      </c>
      <c r="E176" s="454" t="s">
        <v>1187</v>
      </c>
      <c r="F176" s="454" t="s">
        <v>1188</v>
      </c>
      <c r="G176" s="454" t="s">
        <v>714</v>
      </c>
      <c r="H176" s="454" t="s">
        <v>1189</v>
      </c>
      <c r="I176" s="454" t="s">
        <v>376</v>
      </c>
      <c r="J176" t="s">
        <v>221</v>
      </c>
    </row>
    <row r="177" spans="1:10">
      <c r="A177" s="454">
        <v>176</v>
      </c>
      <c r="B177" s="454" t="s">
        <v>590</v>
      </c>
      <c r="C177" s="454" t="s">
        <v>68</v>
      </c>
      <c r="D177" s="454" t="s">
        <v>1190</v>
      </c>
      <c r="E177" s="454" t="s">
        <v>1191</v>
      </c>
      <c r="F177" s="454" t="s">
        <v>1192</v>
      </c>
      <c r="G177" s="454" t="s">
        <v>629</v>
      </c>
      <c r="H177" s="454" t="s">
        <v>376</v>
      </c>
      <c r="I177" s="454" t="s">
        <v>376</v>
      </c>
      <c r="J177" t="s">
        <v>221</v>
      </c>
    </row>
    <row r="178" spans="1:10">
      <c r="A178" s="454">
        <v>177</v>
      </c>
      <c r="B178" s="454" t="s">
        <v>590</v>
      </c>
      <c r="C178" s="454" t="s">
        <v>68</v>
      </c>
      <c r="D178" s="454" t="s">
        <v>1193</v>
      </c>
      <c r="E178" s="454" t="s">
        <v>1194</v>
      </c>
      <c r="F178" s="454" t="s">
        <v>1195</v>
      </c>
      <c r="G178" s="454" t="s">
        <v>1196</v>
      </c>
      <c r="H178" s="454" t="s">
        <v>1197</v>
      </c>
      <c r="I178" s="454" t="s">
        <v>376</v>
      </c>
      <c r="J178" t="s">
        <v>221</v>
      </c>
    </row>
    <row r="179" spans="1:10">
      <c r="A179" s="454">
        <v>178</v>
      </c>
      <c r="B179" s="454" t="s">
        <v>590</v>
      </c>
      <c r="C179" s="454" t="s">
        <v>68</v>
      </c>
      <c r="D179" s="454" t="s">
        <v>1198</v>
      </c>
      <c r="E179" s="454" t="s">
        <v>1199</v>
      </c>
      <c r="F179" s="454" t="s">
        <v>1200</v>
      </c>
      <c r="G179" s="454" t="s">
        <v>1201</v>
      </c>
      <c r="H179" s="454" t="s">
        <v>376</v>
      </c>
      <c r="I179" s="454" t="s">
        <v>2003</v>
      </c>
      <c r="J179" t="s">
        <v>221</v>
      </c>
    </row>
    <row r="180" spans="1:10">
      <c r="A180" s="454">
        <v>179</v>
      </c>
      <c r="B180" s="454" t="s">
        <v>590</v>
      </c>
      <c r="C180" s="454" t="s">
        <v>68</v>
      </c>
      <c r="D180" s="454" t="s">
        <v>1202</v>
      </c>
      <c r="E180" s="454" t="s">
        <v>1203</v>
      </c>
      <c r="F180" s="454" t="s">
        <v>1204</v>
      </c>
      <c r="G180" s="454" t="s">
        <v>629</v>
      </c>
      <c r="H180" s="454" t="s">
        <v>1205</v>
      </c>
      <c r="I180" s="454" t="s">
        <v>696</v>
      </c>
      <c r="J180" t="s">
        <v>221</v>
      </c>
    </row>
    <row r="181" spans="1:10">
      <c r="A181" s="454">
        <v>180</v>
      </c>
      <c r="B181" s="454" t="s">
        <v>590</v>
      </c>
      <c r="C181" s="454" t="s">
        <v>68</v>
      </c>
      <c r="D181" s="454" t="s">
        <v>1206</v>
      </c>
      <c r="E181" s="454" t="s">
        <v>1207</v>
      </c>
      <c r="F181" s="454" t="s">
        <v>1208</v>
      </c>
      <c r="G181" s="454" t="s">
        <v>710</v>
      </c>
      <c r="H181" s="454" t="s">
        <v>376</v>
      </c>
      <c r="I181" s="454" t="s">
        <v>376</v>
      </c>
      <c r="J181" t="s">
        <v>221</v>
      </c>
    </row>
    <row r="182" spans="1:10">
      <c r="A182" s="454">
        <v>181</v>
      </c>
      <c r="B182" s="454" t="s">
        <v>590</v>
      </c>
      <c r="C182" s="454" t="s">
        <v>68</v>
      </c>
      <c r="D182" s="454" t="s">
        <v>1209</v>
      </c>
      <c r="E182" s="454" t="s">
        <v>1210</v>
      </c>
      <c r="F182" s="454" t="s">
        <v>1211</v>
      </c>
      <c r="G182" s="454" t="s">
        <v>599</v>
      </c>
      <c r="H182" s="454" t="s">
        <v>1212</v>
      </c>
      <c r="I182" s="454" t="s">
        <v>376</v>
      </c>
      <c r="J182" t="s">
        <v>221</v>
      </c>
    </row>
    <row r="183" spans="1:10">
      <c r="A183" s="454">
        <v>182</v>
      </c>
      <c r="B183" s="454" t="s">
        <v>590</v>
      </c>
      <c r="C183" s="454" t="s">
        <v>68</v>
      </c>
      <c r="D183" s="454" t="s">
        <v>1213</v>
      </c>
      <c r="E183" s="454" t="s">
        <v>1214</v>
      </c>
      <c r="F183" s="454" t="s">
        <v>1215</v>
      </c>
      <c r="G183" s="454" t="s">
        <v>811</v>
      </c>
      <c r="H183" s="454" t="s">
        <v>1216</v>
      </c>
      <c r="I183" s="454" t="s">
        <v>376</v>
      </c>
      <c r="J183" t="s">
        <v>221</v>
      </c>
    </row>
    <row r="184" spans="1:10">
      <c r="A184" s="454">
        <v>183</v>
      </c>
      <c r="B184" s="454" t="s">
        <v>590</v>
      </c>
      <c r="C184" s="454" t="s">
        <v>68</v>
      </c>
      <c r="D184" s="454" t="s">
        <v>1217</v>
      </c>
      <c r="E184" s="454" t="s">
        <v>1218</v>
      </c>
      <c r="F184" s="454" t="s">
        <v>1219</v>
      </c>
      <c r="G184" s="454" t="s">
        <v>796</v>
      </c>
      <c r="H184" s="454" t="s">
        <v>376</v>
      </c>
      <c r="I184" s="454" t="s">
        <v>376</v>
      </c>
      <c r="J184" t="s">
        <v>221</v>
      </c>
    </row>
    <row r="185" spans="1:10">
      <c r="A185" s="454">
        <v>184</v>
      </c>
      <c r="B185" s="454" t="s">
        <v>590</v>
      </c>
      <c r="C185" s="454" t="s">
        <v>68</v>
      </c>
      <c r="D185" s="454" t="s">
        <v>1220</v>
      </c>
      <c r="E185" s="454" t="s">
        <v>1221</v>
      </c>
      <c r="F185" s="454" t="s">
        <v>1222</v>
      </c>
      <c r="G185" s="454" t="s">
        <v>625</v>
      </c>
      <c r="H185" s="454" t="s">
        <v>376</v>
      </c>
      <c r="I185" s="454" t="s">
        <v>1223</v>
      </c>
      <c r="J185" t="s">
        <v>221</v>
      </c>
    </row>
    <row r="186" spans="1:10">
      <c r="A186" s="454">
        <v>185</v>
      </c>
      <c r="B186" s="454" t="s">
        <v>590</v>
      </c>
      <c r="C186" s="454" t="s">
        <v>68</v>
      </c>
      <c r="D186" s="454" t="s">
        <v>1224</v>
      </c>
      <c r="E186" s="454" t="s">
        <v>1225</v>
      </c>
      <c r="F186" s="454" t="s">
        <v>1226</v>
      </c>
      <c r="G186" s="454" t="s">
        <v>594</v>
      </c>
      <c r="H186" s="454" t="s">
        <v>376</v>
      </c>
      <c r="I186" s="454" t="s">
        <v>376</v>
      </c>
      <c r="J186" t="s">
        <v>221</v>
      </c>
    </row>
    <row r="187" spans="1:10">
      <c r="A187" s="454">
        <v>186</v>
      </c>
      <c r="B187" s="454" t="s">
        <v>590</v>
      </c>
      <c r="C187" s="454" t="s">
        <v>68</v>
      </c>
      <c r="D187" s="454" t="s">
        <v>1227</v>
      </c>
      <c r="E187" s="454" t="s">
        <v>1228</v>
      </c>
      <c r="F187" s="454" t="s">
        <v>1229</v>
      </c>
      <c r="G187" s="454" t="s">
        <v>796</v>
      </c>
      <c r="H187" s="454" t="s">
        <v>376</v>
      </c>
      <c r="I187" s="454" t="s">
        <v>376</v>
      </c>
      <c r="J187" t="s">
        <v>221</v>
      </c>
    </row>
    <row r="188" spans="1:10">
      <c r="A188" s="454">
        <v>187</v>
      </c>
      <c r="B188" s="454" t="s">
        <v>590</v>
      </c>
      <c r="C188" s="454" t="s">
        <v>68</v>
      </c>
      <c r="D188" s="454" t="s">
        <v>1230</v>
      </c>
      <c r="E188" s="454" t="s">
        <v>1231</v>
      </c>
      <c r="F188" s="454" t="s">
        <v>1232</v>
      </c>
      <c r="G188" s="454" t="s">
        <v>637</v>
      </c>
      <c r="H188" s="454" t="s">
        <v>595</v>
      </c>
      <c r="I188" s="454" t="s">
        <v>376</v>
      </c>
      <c r="J188" t="s">
        <v>221</v>
      </c>
    </row>
    <row r="189" spans="1:10">
      <c r="A189" s="454">
        <v>188</v>
      </c>
      <c r="B189" s="454" t="s">
        <v>590</v>
      </c>
      <c r="C189" s="454" t="s">
        <v>68</v>
      </c>
      <c r="D189" s="454" t="s">
        <v>1233</v>
      </c>
      <c r="E189" s="454" t="s">
        <v>1234</v>
      </c>
      <c r="F189" s="454" t="s">
        <v>1235</v>
      </c>
      <c r="G189" s="454" t="s">
        <v>642</v>
      </c>
      <c r="H189" s="454" t="s">
        <v>376</v>
      </c>
      <c r="I189" s="454" t="s">
        <v>376</v>
      </c>
      <c r="J189" t="s">
        <v>221</v>
      </c>
    </row>
    <row r="190" spans="1:10">
      <c r="A190" s="454">
        <v>189</v>
      </c>
      <c r="B190" s="454" t="s">
        <v>590</v>
      </c>
      <c r="C190" s="454" t="s">
        <v>68</v>
      </c>
      <c r="D190" s="454" t="s">
        <v>1236</v>
      </c>
      <c r="E190" s="454" t="s">
        <v>1237</v>
      </c>
      <c r="F190" s="454" t="s">
        <v>1238</v>
      </c>
      <c r="G190" s="454" t="s">
        <v>668</v>
      </c>
      <c r="H190" s="454" t="s">
        <v>1239</v>
      </c>
      <c r="I190" s="454" t="s">
        <v>2051</v>
      </c>
      <c r="J190" t="s">
        <v>221</v>
      </c>
    </row>
    <row r="191" spans="1:10">
      <c r="A191" s="454">
        <v>190</v>
      </c>
      <c r="B191" s="454" t="s">
        <v>590</v>
      </c>
      <c r="C191" s="454" t="s">
        <v>68</v>
      </c>
      <c r="D191" s="454" t="s">
        <v>1240</v>
      </c>
      <c r="E191" s="454" t="s">
        <v>1241</v>
      </c>
      <c r="F191" s="454" t="s">
        <v>1242</v>
      </c>
      <c r="G191" s="454" t="s">
        <v>668</v>
      </c>
      <c r="H191" s="454" t="s">
        <v>376</v>
      </c>
      <c r="I191" s="454" t="s">
        <v>376</v>
      </c>
      <c r="J191" t="s">
        <v>221</v>
      </c>
    </row>
    <row r="192" spans="1:10">
      <c r="A192" s="454">
        <v>191</v>
      </c>
      <c r="B192" s="454" t="s">
        <v>590</v>
      </c>
      <c r="C192" s="454" t="s">
        <v>68</v>
      </c>
      <c r="D192" s="454" t="s">
        <v>1243</v>
      </c>
      <c r="E192" s="454" t="s">
        <v>1244</v>
      </c>
      <c r="F192" s="454" t="s">
        <v>1245</v>
      </c>
      <c r="G192" s="454" t="s">
        <v>642</v>
      </c>
      <c r="H192" s="454" t="s">
        <v>376</v>
      </c>
      <c r="I192" s="454" t="s">
        <v>376</v>
      </c>
      <c r="J192" t="s">
        <v>221</v>
      </c>
    </row>
    <row r="193" spans="1:10">
      <c r="A193" s="454">
        <v>192</v>
      </c>
      <c r="B193" s="454" t="s">
        <v>590</v>
      </c>
      <c r="C193" s="454" t="s">
        <v>68</v>
      </c>
      <c r="D193" s="454" t="s">
        <v>1246</v>
      </c>
      <c r="E193" s="454" t="s">
        <v>1247</v>
      </c>
      <c r="F193" s="454" t="s">
        <v>1248</v>
      </c>
      <c r="G193" s="454" t="s">
        <v>796</v>
      </c>
      <c r="H193" s="454" t="s">
        <v>1249</v>
      </c>
      <c r="I193" s="454" t="s">
        <v>376</v>
      </c>
      <c r="J193" t="s">
        <v>221</v>
      </c>
    </row>
    <row r="194" spans="1:10">
      <c r="A194" s="454">
        <v>193</v>
      </c>
      <c r="B194" s="454" t="s">
        <v>590</v>
      </c>
      <c r="C194" s="454" t="s">
        <v>68</v>
      </c>
      <c r="D194" s="454" t="s">
        <v>1250</v>
      </c>
      <c r="E194" s="454" t="s">
        <v>1251</v>
      </c>
      <c r="F194" s="454" t="s">
        <v>1252</v>
      </c>
      <c r="G194" s="454" t="s">
        <v>1024</v>
      </c>
      <c r="H194" s="454" t="s">
        <v>376</v>
      </c>
      <c r="I194" s="454" t="s">
        <v>2004</v>
      </c>
      <c r="J194" t="s">
        <v>221</v>
      </c>
    </row>
    <row r="195" spans="1:10">
      <c r="A195" s="454">
        <v>194</v>
      </c>
      <c r="B195" s="454" t="s">
        <v>590</v>
      </c>
      <c r="C195" s="454" t="s">
        <v>68</v>
      </c>
      <c r="D195" s="454" t="s">
        <v>1253</v>
      </c>
      <c r="E195" s="454" t="s">
        <v>1254</v>
      </c>
      <c r="F195" s="454" t="s">
        <v>1255</v>
      </c>
      <c r="G195" s="454" t="s">
        <v>1256</v>
      </c>
      <c r="H195" s="454" t="s">
        <v>376</v>
      </c>
      <c r="I195" s="454" t="s">
        <v>1257</v>
      </c>
      <c r="J195" t="s">
        <v>221</v>
      </c>
    </row>
    <row r="196" spans="1:10">
      <c r="A196" s="454">
        <v>195</v>
      </c>
      <c r="B196" s="454" t="s">
        <v>590</v>
      </c>
      <c r="C196" s="454" t="s">
        <v>68</v>
      </c>
      <c r="D196" s="454" t="s">
        <v>1258</v>
      </c>
      <c r="E196" s="454" t="s">
        <v>1254</v>
      </c>
      <c r="F196" s="454" t="s">
        <v>1255</v>
      </c>
      <c r="G196" s="454" t="s">
        <v>740</v>
      </c>
      <c r="H196" s="454" t="s">
        <v>376</v>
      </c>
      <c r="I196" s="454" t="s">
        <v>1259</v>
      </c>
      <c r="J196" t="s">
        <v>221</v>
      </c>
    </row>
    <row r="197" spans="1:10">
      <c r="A197" s="454">
        <v>196</v>
      </c>
      <c r="B197" s="454" t="s">
        <v>590</v>
      </c>
      <c r="C197" s="454" t="s">
        <v>68</v>
      </c>
      <c r="D197" s="454" t="s">
        <v>1260</v>
      </c>
      <c r="E197" s="454" t="s">
        <v>1254</v>
      </c>
      <c r="F197" s="454" t="s">
        <v>1255</v>
      </c>
      <c r="G197" s="454" t="s">
        <v>1095</v>
      </c>
      <c r="H197" s="454" t="s">
        <v>376</v>
      </c>
      <c r="I197" s="454" t="s">
        <v>376</v>
      </c>
      <c r="J197" t="s">
        <v>221</v>
      </c>
    </row>
    <row r="198" spans="1:10">
      <c r="A198" s="454">
        <v>197</v>
      </c>
      <c r="B198" s="454" t="s">
        <v>590</v>
      </c>
      <c r="C198" s="454" t="s">
        <v>68</v>
      </c>
      <c r="D198" s="454" t="s">
        <v>1261</v>
      </c>
      <c r="E198" s="454" t="s">
        <v>1262</v>
      </c>
      <c r="F198" s="454" t="s">
        <v>1263</v>
      </c>
      <c r="G198" s="454" t="s">
        <v>629</v>
      </c>
      <c r="H198" s="454" t="s">
        <v>1264</v>
      </c>
      <c r="I198" s="454" t="s">
        <v>376</v>
      </c>
      <c r="J198" t="s">
        <v>221</v>
      </c>
    </row>
    <row r="199" spans="1:10">
      <c r="A199" s="454">
        <v>198</v>
      </c>
      <c r="B199" s="454" t="s">
        <v>590</v>
      </c>
      <c r="C199" s="454" t="s">
        <v>68</v>
      </c>
      <c r="D199" s="454" t="s">
        <v>1265</v>
      </c>
      <c r="E199" s="454" t="s">
        <v>1266</v>
      </c>
      <c r="F199" s="454" t="s">
        <v>1267</v>
      </c>
      <c r="G199" s="454" t="s">
        <v>642</v>
      </c>
      <c r="H199" s="454" t="s">
        <v>1268</v>
      </c>
      <c r="I199" s="454" t="s">
        <v>376</v>
      </c>
      <c r="J199" t="s">
        <v>221</v>
      </c>
    </row>
    <row r="200" spans="1:10">
      <c r="A200" s="454">
        <v>199</v>
      </c>
      <c r="B200" s="454" t="s">
        <v>590</v>
      </c>
      <c r="C200" s="454" t="s">
        <v>68</v>
      </c>
      <c r="D200" s="454" t="s">
        <v>1269</v>
      </c>
      <c r="E200" s="454" t="s">
        <v>1270</v>
      </c>
      <c r="F200" s="454" t="s">
        <v>1271</v>
      </c>
      <c r="G200" s="454" t="s">
        <v>642</v>
      </c>
      <c r="H200" s="454" t="s">
        <v>595</v>
      </c>
      <c r="I200" s="454" t="s">
        <v>376</v>
      </c>
      <c r="J200" t="s">
        <v>221</v>
      </c>
    </row>
    <row r="201" spans="1:10">
      <c r="A201" s="454">
        <v>200</v>
      </c>
      <c r="B201" s="454" t="s">
        <v>590</v>
      </c>
      <c r="C201" s="454" t="s">
        <v>68</v>
      </c>
      <c r="D201" s="454" t="s">
        <v>2052</v>
      </c>
      <c r="E201" s="454" t="s">
        <v>2053</v>
      </c>
      <c r="F201" s="454" t="s">
        <v>2054</v>
      </c>
      <c r="G201" s="454" t="s">
        <v>1166</v>
      </c>
      <c r="H201" s="454" t="s">
        <v>376</v>
      </c>
      <c r="I201" s="454" t="s">
        <v>376</v>
      </c>
      <c r="J201" t="s">
        <v>221</v>
      </c>
    </row>
    <row r="202" spans="1:10">
      <c r="A202" s="454">
        <v>201</v>
      </c>
      <c r="B202" s="454" t="s">
        <v>590</v>
      </c>
      <c r="C202" s="454" t="s">
        <v>68</v>
      </c>
      <c r="D202" s="454" t="s">
        <v>1272</v>
      </c>
      <c r="E202" s="454" t="s">
        <v>1273</v>
      </c>
      <c r="F202" s="454" t="s">
        <v>1274</v>
      </c>
      <c r="G202" s="454" t="s">
        <v>710</v>
      </c>
      <c r="H202" s="454" t="s">
        <v>1047</v>
      </c>
      <c r="I202" s="454" t="s">
        <v>2055</v>
      </c>
      <c r="J202" t="s">
        <v>221</v>
      </c>
    </row>
    <row r="203" spans="1:10">
      <c r="A203" s="454">
        <v>202</v>
      </c>
      <c r="B203" s="454" t="s">
        <v>590</v>
      </c>
      <c r="C203" s="454" t="s">
        <v>68</v>
      </c>
      <c r="D203" s="454" t="s">
        <v>1275</v>
      </c>
      <c r="E203" s="454" t="s">
        <v>1276</v>
      </c>
      <c r="F203" s="454" t="s">
        <v>1277</v>
      </c>
      <c r="G203" s="454" t="s">
        <v>1420</v>
      </c>
      <c r="H203" s="454" t="s">
        <v>376</v>
      </c>
      <c r="I203" s="454" t="s">
        <v>376</v>
      </c>
      <c r="J203" t="s">
        <v>221</v>
      </c>
    </row>
    <row r="204" spans="1:10">
      <c r="A204" s="454">
        <v>203</v>
      </c>
      <c r="B204" s="454" t="s">
        <v>590</v>
      </c>
      <c r="C204" s="454" t="s">
        <v>68</v>
      </c>
      <c r="D204" s="454" t="s">
        <v>1278</v>
      </c>
      <c r="E204" s="454" t="s">
        <v>1279</v>
      </c>
      <c r="F204" s="454" t="s">
        <v>1280</v>
      </c>
      <c r="G204" s="454" t="s">
        <v>1182</v>
      </c>
      <c r="H204" s="454" t="s">
        <v>1281</v>
      </c>
      <c r="I204" s="454" t="s">
        <v>1282</v>
      </c>
      <c r="J204" t="s">
        <v>221</v>
      </c>
    </row>
    <row r="205" spans="1:10">
      <c r="A205" s="454">
        <v>204</v>
      </c>
      <c r="B205" s="454" t="s">
        <v>590</v>
      </c>
      <c r="C205" s="454" t="s">
        <v>68</v>
      </c>
      <c r="D205" s="454" t="s">
        <v>1283</v>
      </c>
      <c r="E205" s="454" t="s">
        <v>1284</v>
      </c>
      <c r="F205" s="454" t="s">
        <v>1285</v>
      </c>
      <c r="G205" s="454" t="s">
        <v>629</v>
      </c>
      <c r="H205" s="454" t="s">
        <v>376</v>
      </c>
      <c r="I205" s="454" t="s">
        <v>2056</v>
      </c>
      <c r="J205" t="s">
        <v>221</v>
      </c>
    </row>
    <row r="206" spans="1:10">
      <c r="A206" s="454">
        <v>205</v>
      </c>
      <c r="B206" s="454" t="s">
        <v>590</v>
      </c>
      <c r="C206" s="454" t="s">
        <v>68</v>
      </c>
      <c r="D206" s="454" t="s">
        <v>1286</v>
      </c>
      <c r="E206" s="454" t="s">
        <v>1287</v>
      </c>
      <c r="F206" s="454" t="s">
        <v>1288</v>
      </c>
      <c r="G206" s="454" t="s">
        <v>1289</v>
      </c>
      <c r="H206" s="454" t="s">
        <v>595</v>
      </c>
      <c r="I206" s="454" t="s">
        <v>1290</v>
      </c>
      <c r="J206" t="s">
        <v>221</v>
      </c>
    </row>
    <row r="207" spans="1:10">
      <c r="A207" s="454">
        <v>206</v>
      </c>
      <c r="B207" s="454" t="s">
        <v>590</v>
      </c>
      <c r="C207" s="454" t="s">
        <v>68</v>
      </c>
      <c r="D207" s="454" t="s">
        <v>1291</v>
      </c>
      <c r="E207" s="454" t="s">
        <v>1292</v>
      </c>
      <c r="F207" s="454" t="s">
        <v>1293</v>
      </c>
      <c r="G207" s="454" t="s">
        <v>629</v>
      </c>
      <c r="H207" s="454" t="s">
        <v>376</v>
      </c>
      <c r="I207" s="454" t="s">
        <v>376</v>
      </c>
      <c r="J207" t="s">
        <v>221</v>
      </c>
    </row>
    <row r="208" spans="1:10">
      <c r="A208" s="454">
        <v>207</v>
      </c>
      <c r="B208" s="454" t="s">
        <v>590</v>
      </c>
      <c r="C208" s="454" t="s">
        <v>68</v>
      </c>
      <c r="D208" s="454" t="s">
        <v>1294</v>
      </c>
      <c r="E208" s="454" t="s">
        <v>1295</v>
      </c>
      <c r="F208" s="454" t="s">
        <v>1296</v>
      </c>
      <c r="G208" s="454" t="s">
        <v>629</v>
      </c>
      <c r="H208" s="454" t="s">
        <v>1297</v>
      </c>
      <c r="I208" s="454" t="s">
        <v>376</v>
      </c>
      <c r="J208" t="s">
        <v>221</v>
      </c>
    </row>
    <row r="209" spans="1:10">
      <c r="A209" s="454">
        <v>208</v>
      </c>
      <c r="B209" s="454" t="s">
        <v>590</v>
      </c>
      <c r="C209" s="454" t="s">
        <v>68</v>
      </c>
      <c r="D209" s="454" t="s">
        <v>1298</v>
      </c>
      <c r="E209" s="454" t="s">
        <v>1299</v>
      </c>
      <c r="F209" s="454" t="s">
        <v>1300</v>
      </c>
      <c r="G209" s="454" t="s">
        <v>594</v>
      </c>
      <c r="H209" s="454" t="s">
        <v>376</v>
      </c>
      <c r="I209" s="454" t="s">
        <v>376</v>
      </c>
      <c r="J209" t="s">
        <v>221</v>
      </c>
    </row>
    <row r="210" spans="1:10">
      <c r="A210" s="454">
        <v>209</v>
      </c>
      <c r="B210" s="454" t="s">
        <v>590</v>
      </c>
      <c r="C210" s="454" t="s">
        <v>68</v>
      </c>
      <c r="D210" s="454" t="s">
        <v>1301</v>
      </c>
      <c r="E210" s="454" t="s">
        <v>1302</v>
      </c>
      <c r="F210" s="454" t="s">
        <v>1303</v>
      </c>
      <c r="G210" s="454" t="s">
        <v>625</v>
      </c>
      <c r="H210" s="454" t="s">
        <v>1304</v>
      </c>
      <c r="I210" s="454" t="s">
        <v>376</v>
      </c>
      <c r="J210" t="s">
        <v>221</v>
      </c>
    </row>
    <row r="211" spans="1:10">
      <c r="A211" s="454">
        <v>210</v>
      </c>
      <c r="B211" s="454" t="s">
        <v>590</v>
      </c>
      <c r="C211" s="454" t="s">
        <v>68</v>
      </c>
      <c r="D211" s="454" t="s">
        <v>2057</v>
      </c>
      <c r="E211" s="454" t="s">
        <v>2058</v>
      </c>
      <c r="F211" s="454" t="s">
        <v>2059</v>
      </c>
      <c r="G211" s="454" t="s">
        <v>803</v>
      </c>
      <c r="H211" s="454" t="s">
        <v>376</v>
      </c>
      <c r="I211" s="454" t="s">
        <v>376</v>
      </c>
      <c r="J211" t="s">
        <v>221</v>
      </c>
    </row>
    <row r="212" spans="1:10">
      <c r="A212" s="454">
        <v>211</v>
      </c>
      <c r="B212" s="454" t="s">
        <v>590</v>
      </c>
      <c r="C212" s="454" t="s">
        <v>68</v>
      </c>
      <c r="D212" s="454" t="s">
        <v>1305</v>
      </c>
      <c r="E212" s="454" t="s">
        <v>1306</v>
      </c>
      <c r="F212" s="454" t="s">
        <v>1307</v>
      </c>
      <c r="G212" s="454" t="s">
        <v>796</v>
      </c>
      <c r="H212" s="454" t="s">
        <v>376</v>
      </c>
      <c r="I212" s="454" t="s">
        <v>2060</v>
      </c>
      <c r="J212" t="s">
        <v>221</v>
      </c>
    </row>
    <row r="213" spans="1:10">
      <c r="A213" s="454">
        <v>212</v>
      </c>
      <c r="B213" s="454" t="s">
        <v>590</v>
      </c>
      <c r="C213" s="454" t="s">
        <v>68</v>
      </c>
      <c r="D213" s="454" t="s">
        <v>2061</v>
      </c>
      <c r="E213" s="454" t="s">
        <v>2062</v>
      </c>
      <c r="F213" s="454" t="s">
        <v>2063</v>
      </c>
      <c r="G213" s="454" t="s">
        <v>2064</v>
      </c>
      <c r="H213" s="454" t="s">
        <v>376</v>
      </c>
      <c r="I213" s="454" t="s">
        <v>376</v>
      </c>
      <c r="J213" t="s">
        <v>221</v>
      </c>
    </row>
    <row r="214" spans="1:10">
      <c r="A214" s="454">
        <v>213</v>
      </c>
      <c r="B214" s="454" t="s">
        <v>590</v>
      </c>
      <c r="C214" s="454" t="s">
        <v>68</v>
      </c>
      <c r="D214" s="454" t="s">
        <v>2065</v>
      </c>
      <c r="E214" s="454" t="s">
        <v>2066</v>
      </c>
      <c r="F214" s="454" t="s">
        <v>2067</v>
      </c>
      <c r="G214" s="454" t="s">
        <v>629</v>
      </c>
      <c r="H214" s="454" t="s">
        <v>376</v>
      </c>
      <c r="I214" s="454" t="s">
        <v>376</v>
      </c>
      <c r="J214" t="s">
        <v>221</v>
      </c>
    </row>
    <row r="215" spans="1:10">
      <c r="A215" s="454">
        <v>214</v>
      </c>
      <c r="B215" s="454" t="s">
        <v>590</v>
      </c>
      <c r="C215" s="454" t="s">
        <v>68</v>
      </c>
      <c r="D215" s="454" t="s">
        <v>1308</v>
      </c>
      <c r="E215" s="454" t="s">
        <v>1309</v>
      </c>
      <c r="F215" s="454" t="s">
        <v>1310</v>
      </c>
      <c r="G215" s="454" t="s">
        <v>811</v>
      </c>
      <c r="H215" s="454" t="s">
        <v>376</v>
      </c>
      <c r="I215" s="454" t="s">
        <v>376</v>
      </c>
      <c r="J215" t="s">
        <v>221</v>
      </c>
    </row>
    <row r="216" spans="1:10">
      <c r="A216" s="454">
        <v>215</v>
      </c>
      <c r="B216" s="454" t="s">
        <v>590</v>
      </c>
      <c r="C216" s="454" t="s">
        <v>68</v>
      </c>
      <c r="D216" s="454" t="s">
        <v>1311</v>
      </c>
      <c r="E216" s="454" t="s">
        <v>1312</v>
      </c>
      <c r="F216" s="454" t="s">
        <v>1313</v>
      </c>
      <c r="G216" s="454" t="s">
        <v>594</v>
      </c>
      <c r="H216" s="454" t="s">
        <v>376</v>
      </c>
      <c r="I216" s="454" t="s">
        <v>376</v>
      </c>
      <c r="J216" t="s">
        <v>221</v>
      </c>
    </row>
    <row r="217" spans="1:10">
      <c r="A217" s="454">
        <v>216</v>
      </c>
      <c r="B217" s="454" t="s">
        <v>590</v>
      </c>
      <c r="C217" s="454" t="s">
        <v>68</v>
      </c>
      <c r="D217" s="454" t="s">
        <v>1314</v>
      </c>
      <c r="E217" s="454" t="s">
        <v>1315</v>
      </c>
      <c r="F217" s="454" t="s">
        <v>1316</v>
      </c>
      <c r="G217" s="454" t="s">
        <v>736</v>
      </c>
      <c r="H217" s="454" t="s">
        <v>376</v>
      </c>
      <c r="I217" s="454" t="s">
        <v>376</v>
      </c>
      <c r="J217" t="s">
        <v>221</v>
      </c>
    </row>
    <row r="218" spans="1:10">
      <c r="A218" s="454">
        <v>217</v>
      </c>
      <c r="B218" s="454" t="s">
        <v>590</v>
      </c>
      <c r="C218" s="454" t="s">
        <v>68</v>
      </c>
      <c r="D218" s="454" t="s">
        <v>2005</v>
      </c>
      <c r="E218" s="454" t="s">
        <v>2006</v>
      </c>
      <c r="F218" s="454" t="s">
        <v>2007</v>
      </c>
      <c r="G218" s="454" t="s">
        <v>1087</v>
      </c>
      <c r="H218" s="454" t="s">
        <v>376</v>
      </c>
      <c r="I218" s="454" t="s">
        <v>376</v>
      </c>
      <c r="J218" t="s">
        <v>221</v>
      </c>
    </row>
    <row r="219" spans="1:10">
      <c r="A219" s="454">
        <v>218</v>
      </c>
      <c r="B219" s="454" t="s">
        <v>590</v>
      </c>
      <c r="C219" s="454" t="s">
        <v>68</v>
      </c>
      <c r="D219" s="454" t="s">
        <v>1317</v>
      </c>
      <c r="E219" s="454" t="s">
        <v>1318</v>
      </c>
      <c r="F219" s="454" t="s">
        <v>1319</v>
      </c>
      <c r="G219" s="454" t="s">
        <v>1201</v>
      </c>
      <c r="H219" s="454" t="s">
        <v>936</v>
      </c>
      <c r="I219" s="454" t="s">
        <v>376</v>
      </c>
      <c r="J219" t="s">
        <v>221</v>
      </c>
    </row>
    <row r="220" spans="1:10">
      <c r="A220" s="454">
        <v>219</v>
      </c>
      <c r="B220" s="454" t="s">
        <v>590</v>
      </c>
      <c r="C220" s="454" t="s">
        <v>68</v>
      </c>
      <c r="D220" s="454" t="s">
        <v>1320</v>
      </c>
      <c r="E220" s="454" t="s">
        <v>1321</v>
      </c>
      <c r="F220" s="454" t="s">
        <v>1322</v>
      </c>
      <c r="G220" s="454" t="s">
        <v>629</v>
      </c>
      <c r="H220" s="454" t="s">
        <v>1323</v>
      </c>
      <c r="I220" s="454" t="s">
        <v>376</v>
      </c>
      <c r="J220" t="s">
        <v>221</v>
      </c>
    </row>
    <row r="221" spans="1:10">
      <c r="A221" s="454">
        <v>220</v>
      </c>
      <c r="B221" s="454" t="s">
        <v>590</v>
      </c>
      <c r="C221" s="454" t="s">
        <v>68</v>
      </c>
      <c r="D221" s="454" t="s">
        <v>1324</v>
      </c>
      <c r="E221" s="454" t="s">
        <v>1325</v>
      </c>
      <c r="F221" s="454" t="s">
        <v>1326</v>
      </c>
      <c r="G221" s="454" t="s">
        <v>796</v>
      </c>
      <c r="H221" s="454" t="s">
        <v>376</v>
      </c>
      <c r="I221" s="454" t="s">
        <v>2008</v>
      </c>
      <c r="J221" t="s">
        <v>221</v>
      </c>
    </row>
    <row r="222" spans="1:10">
      <c r="A222" s="454">
        <v>221</v>
      </c>
      <c r="B222" s="454" t="s">
        <v>590</v>
      </c>
      <c r="C222" s="454" t="s">
        <v>68</v>
      </c>
      <c r="D222" s="454" t="s">
        <v>1327</v>
      </c>
      <c r="E222" s="454" t="s">
        <v>1328</v>
      </c>
      <c r="F222" s="454" t="s">
        <v>1329</v>
      </c>
      <c r="G222" s="454" t="s">
        <v>668</v>
      </c>
      <c r="H222" s="454" t="s">
        <v>1330</v>
      </c>
      <c r="I222" s="454" t="s">
        <v>376</v>
      </c>
      <c r="J222" t="s">
        <v>221</v>
      </c>
    </row>
    <row r="223" spans="1:10">
      <c r="A223" s="454">
        <v>222</v>
      </c>
      <c r="B223" s="454" t="s">
        <v>590</v>
      </c>
      <c r="C223" s="454" t="s">
        <v>68</v>
      </c>
      <c r="D223" s="454" t="s">
        <v>1331</v>
      </c>
      <c r="E223" s="454" t="s">
        <v>1332</v>
      </c>
      <c r="F223" s="454" t="s">
        <v>1333</v>
      </c>
      <c r="G223" s="454" t="s">
        <v>1201</v>
      </c>
      <c r="H223" s="454" t="s">
        <v>376</v>
      </c>
      <c r="I223" s="454" t="s">
        <v>2068</v>
      </c>
      <c r="J223" t="s">
        <v>221</v>
      </c>
    </row>
    <row r="224" spans="1:10">
      <c r="A224" s="454">
        <v>223</v>
      </c>
      <c r="B224" s="454" t="s">
        <v>590</v>
      </c>
      <c r="C224" s="454" t="s">
        <v>68</v>
      </c>
      <c r="D224" s="454" t="s">
        <v>1334</v>
      </c>
      <c r="E224" s="454" t="s">
        <v>1335</v>
      </c>
      <c r="F224" s="454" t="s">
        <v>1336</v>
      </c>
      <c r="G224" s="454" t="s">
        <v>710</v>
      </c>
      <c r="H224" s="454" t="s">
        <v>376</v>
      </c>
      <c r="I224" s="454" t="s">
        <v>757</v>
      </c>
      <c r="J224" t="s">
        <v>221</v>
      </c>
    </row>
    <row r="225" spans="1:10">
      <c r="A225" s="454">
        <v>224</v>
      </c>
      <c r="B225" s="454" t="s">
        <v>590</v>
      </c>
      <c r="C225" s="454" t="s">
        <v>68</v>
      </c>
      <c r="D225" s="454" t="s">
        <v>1337</v>
      </c>
      <c r="E225" s="454" t="s">
        <v>1338</v>
      </c>
      <c r="F225" s="454" t="s">
        <v>1339</v>
      </c>
      <c r="G225" s="454" t="s">
        <v>736</v>
      </c>
      <c r="H225" s="454" t="s">
        <v>376</v>
      </c>
      <c r="I225" s="454" t="s">
        <v>376</v>
      </c>
      <c r="J225" t="s">
        <v>221</v>
      </c>
    </row>
    <row r="226" spans="1:10">
      <c r="A226" s="454">
        <v>225</v>
      </c>
      <c r="B226" s="454" t="s">
        <v>590</v>
      </c>
      <c r="C226" s="454" t="s">
        <v>68</v>
      </c>
      <c r="D226" s="454" t="s">
        <v>1340</v>
      </c>
      <c r="E226" s="454" t="s">
        <v>1341</v>
      </c>
      <c r="F226" s="454" t="s">
        <v>1342</v>
      </c>
      <c r="G226" s="454" t="s">
        <v>637</v>
      </c>
      <c r="H226" s="454" t="s">
        <v>1343</v>
      </c>
      <c r="I226" s="454" t="s">
        <v>376</v>
      </c>
      <c r="J226" t="s">
        <v>221</v>
      </c>
    </row>
    <row r="227" spans="1:10">
      <c r="A227" s="454">
        <v>226</v>
      </c>
      <c r="B227" s="454" t="s">
        <v>590</v>
      </c>
      <c r="C227" s="454" t="s">
        <v>68</v>
      </c>
      <c r="D227" s="454" t="s">
        <v>1344</v>
      </c>
      <c r="E227" s="454" t="s">
        <v>1345</v>
      </c>
      <c r="F227" s="454" t="s">
        <v>1346</v>
      </c>
      <c r="G227" s="454" t="s">
        <v>637</v>
      </c>
      <c r="H227" s="454" t="s">
        <v>376</v>
      </c>
      <c r="I227" s="454" t="s">
        <v>1347</v>
      </c>
      <c r="J227" t="s">
        <v>221</v>
      </c>
    </row>
    <row r="228" spans="1:10">
      <c r="A228" s="454">
        <v>227</v>
      </c>
      <c r="B228" s="454" t="s">
        <v>590</v>
      </c>
      <c r="C228" s="454" t="s">
        <v>68</v>
      </c>
      <c r="D228" s="454" t="s">
        <v>1348</v>
      </c>
      <c r="E228" s="454" t="s">
        <v>1349</v>
      </c>
      <c r="F228" s="454" t="s">
        <v>1350</v>
      </c>
      <c r="G228" s="454" t="s">
        <v>714</v>
      </c>
      <c r="H228" s="454" t="s">
        <v>376</v>
      </c>
      <c r="I228" s="454" t="s">
        <v>376</v>
      </c>
      <c r="J228" t="s">
        <v>221</v>
      </c>
    </row>
    <row r="229" spans="1:10">
      <c r="A229" s="454">
        <v>228</v>
      </c>
      <c r="B229" s="454" t="s">
        <v>590</v>
      </c>
      <c r="C229" s="454" t="s">
        <v>68</v>
      </c>
      <c r="D229" s="454" t="s">
        <v>1351</v>
      </c>
      <c r="E229" s="454" t="s">
        <v>1352</v>
      </c>
      <c r="F229" s="454" t="s">
        <v>1353</v>
      </c>
      <c r="G229" s="454" t="s">
        <v>625</v>
      </c>
      <c r="H229" s="454" t="s">
        <v>376</v>
      </c>
      <c r="I229" s="454" t="s">
        <v>2069</v>
      </c>
      <c r="J229" t="s">
        <v>221</v>
      </c>
    </row>
    <row r="230" spans="1:10">
      <c r="A230" s="454">
        <v>229</v>
      </c>
      <c r="B230" s="454" t="s">
        <v>590</v>
      </c>
      <c r="C230" s="454" t="s">
        <v>68</v>
      </c>
      <c r="D230" s="454" t="s">
        <v>1354</v>
      </c>
      <c r="E230" s="454" t="s">
        <v>1355</v>
      </c>
      <c r="F230" s="454" t="s">
        <v>1356</v>
      </c>
      <c r="G230" s="454" t="s">
        <v>803</v>
      </c>
      <c r="H230" s="454" t="s">
        <v>376</v>
      </c>
      <c r="I230" s="454" t="s">
        <v>376</v>
      </c>
      <c r="J230" t="s">
        <v>221</v>
      </c>
    </row>
    <row r="231" spans="1:10">
      <c r="A231" s="454">
        <v>230</v>
      </c>
      <c r="B231" s="454" t="s">
        <v>590</v>
      </c>
      <c r="C231" s="454" t="s">
        <v>68</v>
      </c>
      <c r="D231" s="454" t="s">
        <v>1357</v>
      </c>
      <c r="E231" s="454" t="s">
        <v>1358</v>
      </c>
      <c r="F231" s="454" t="s">
        <v>1359</v>
      </c>
      <c r="G231" s="454" t="s">
        <v>625</v>
      </c>
      <c r="H231" s="454" t="s">
        <v>1360</v>
      </c>
      <c r="I231" s="454" t="s">
        <v>376</v>
      </c>
      <c r="J231" t="s">
        <v>221</v>
      </c>
    </row>
    <row r="232" spans="1:10">
      <c r="A232" s="454">
        <v>231</v>
      </c>
      <c r="B232" s="454" t="s">
        <v>590</v>
      </c>
      <c r="C232" s="454" t="s">
        <v>68</v>
      </c>
      <c r="D232" s="454" t="s">
        <v>1361</v>
      </c>
      <c r="E232" s="454" t="s">
        <v>1362</v>
      </c>
      <c r="F232" s="454" t="s">
        <v>1363</v>
      </c>
      <c r="G232" s="454" t="s">
        <v>629</v>
      </c>
      <c r="H232" s="454" t="s">
        <v>595</v>
      </c>
      <c r="I232" s="454" t="s">
        <v>376</v>
      </c>
      <c r="J232" t="s">
        <v>221</v>
      </c>
    </row>
    <row r="233" spans="1:10">
      <c r="A233" s="454">
        <v>232</v>
      </c>
      <c r="B233" s="454" t="s">
        <v>590</v>
      </c>
      <c r="C233" s="454" t="s">
        <v>68</v>
      </c>
      <c r="D233" s="454" t="s">
        <v>1364</v>
      </c>
      <c r="E233" s="454" t="s">
        <v>1365</v>
      </c>
      <c r="F233" s="454" t="s">
        <v>1366</v>
      </c>
      <c r="G233" s="454" t="s">
        <v>1367</v>
      </c>
      <c r="H233" s="454" t="s">
        <v>595</v>
      </c>
      <c r="I233" s="454" t="s">
        <v>1368</v>
      </c>
      <c r="J233" t="s">
        <v>221</v>
      </c>
    </row>
    <row r="234" spans="1:10">
      <c r="A234" s="454">
        <v>233</v>
      </c>
      <c r="B234" s="454" t="s">
        <v>590</v>
      </c>
      <c r="C234" s="454" t="s">
        <v>68</v>
      </c>
      <c r="D234" s="454" t="s">
        <v>1369</v>
      </c>
      <c r="E234" s="454" t="s">
        <v>1370</v>
      </c>
      <c r="F234" s="454" t="s">
        <v>1371</v>
      </c>
      <c r="G234" s="454" t="s">
        <v>796</v>
      </c>
      <c r="H234" s="454" t="s">
        <v>376</v>
      </c>
      <c r="I234" s="454" t="s">
        <v>376</v>
      </c>
      <c r="J234" t="s">
        <v>221</v>
      </c>
    </row>
    <row r="235" spans="1:10">
      <c r="A235" s="454">
        <v>234</v>
      </c>
      <c r="B235" s="454" t="s">
        <v>590</v>
      </c>
      <c r="C235" s="454" t="s">
        <v>68</v>
      </c>
      <c r="D235" s="454" t="s">
        <v>1372</v>
      </c>
      <c r="E235" s="454" t="s">
        <v>1373</v>
      </c>
      <c r="F235" s="454" t="s">
        <v>1374</v>
      </c>
      <c r="G235" s="454" t="s">
        <v>811</v>
      </c>
      <c r="H235" s="454" t="s">
        <v>1376</v>
      </c>
      <c r="I235" s="454" t="s">
        <v>376</v>
      </c>
      <c r="J235" t="s">
        <v>221</v>
      </c>
    </row>
    <row r="236" spans="1:10">
      <c r="A236" s="454">
        <v>235</v>
      </c>
      <c r="B236" s="454" t="s">
        <v>590</v>
      </c>
      <c r="C236" s="454" t="s">
        <v>68</v>
      </c>
      <c r="D236" s="454" t="s">
        <v>2070</v>
      </c>
      <c r="E236" s="454" t="s">
        <v>2071</v>
      </c>
      <c r="F236" s="454" t="s">
        <v>2072</v>
      </c>
      <c r="G236" s="454" t="s">
        <v>1174</v>
      </c>
      <c r="H236" s="454" t="s">
        <v>376</v>
      </c>
      <c r="I236" s="454" t="s">
        <v>376</v>
      </c>
      <c r="J236" t="s">
        <v>221</v>
      </c>
    </row>
    <row r="237" spans="1:10">
      <c r="A237" s="454">
        <v>236</v>
      </c>
      <c r="B237" s="454" t="s">
        <v>590</v>
      </c>
      <c r="C237" s="454" t="s">
        <v>68</v>
      </c>
      <c r="D237" s="454" t="s">
        <v>1377</v>
      </c>
      <c r="E237" s="454" t="s">
        <v>1378</v>
      </c>
      <c r="F237" s="454" t="s">
        <v>1379</v>
      </c>
      <c r="G237" s="454" t="s">
        <v>668</v>
      </c>
      <c r="H237" s="454" t="s">
        <v>376</v>
      </c>
      <c r="I237" s="454" t="s">
        <v>376</v>
      </c>
      <c r="J237" t="s">
        <v>221</v>
      </c>
    </row>
    <row r="238" spans="1:10">
      <c r="A238" s="454">
        <v>237</v>
      </c>
      <c r="B238" s="454" t="s">
        <v>590</v>
      </c>
      <c r="C238" s="454" t="s">
        <v>68</v>
      </c>
      <c r="D238" s="454" t="s">
        <v>1380</v>
      </c>
      <c r="E238" s="454" t="s">
        <v>1381</v>
      </c>
      <c r="F238" s="454" t="s">
        <v>1382</v>
      </c>
      <c r="G238" s="454" t="s">
        <v>796</v>
      </c>
      <c r="H238" s="454" t="s">
        <v>595</v>
      </c>
      <c r="I238" s="454" t="s">
        <v>780</v>
      </c>
      <c r="J238" t="s">
        <v>221</v>
      </c>
    </row>
    <row r="239" spans="1:10">
      <c r="A239" s="454">
        <v>238</v>
      </c>
      <c r="B239" s="454" t="s">
        <v>590</v>
      </c>
      <c r="C239" s="454" t="s">
        <v>68</v>
      </c>
      <c r="D239" s="454" t="s">
        <v>1383</v>
      </c>
      <c r="E239" s="454" t="s">
        <v>1384</v>
      </c>
      <c r="F239" s="454" t="s">
        <v>1385</v>
      </c>
      <c r="G239" s="454" t="s">
        <v>629</v>
      </c>
      <c r="H239" s="454" t="s">
        <v>376</v>
      </c>
      <c r="I239" s="454" t="s">
        <v>376</v>
      </c>
      <c r="J239" t="s">
        <v>221</v>
      </c>
    </row>
    <row r="240" spans="1:10">
      <c r="A240" s="454">
        <v>239</v>
      </c>
      <c r="B240" s="454" t="s">
        <v>590</v>
      </c>
      <c r="C240" s="454" t="s">
        <v>68</v>
      </c>
      <c r="D240" s="454" t="s">
        <v>1386</v>
      </c>
      <c r="E240" s="454" t="s">
        <v>1387</v>
      </c>
      <c r="F240" s="454" t="s">
        <v>1388</v>
      </c>
      <c r="G240" s="454" t="s">
        <v>668</v>
      </c>
      <c r="H240" s="454" t="s">
        <v>376</v>
      </c>
      <c r="I240" s="454" t="s">
        <v>376</v>
      </c>
      <c r="J240" t="s">
        <v>221</v>
      </c>
    </row>
    <row r="241" spans="1:10">
      <c r="A241" s="454">
        <v>240</v>
      </c>
      <c r="B241" s="454" t="s">
        <v>590</v>
      </c>
      <c r="C241" s="454" t="s">
        <v>68</v>
      </c>
      <c r="D241" s="454" t="s">
        <v>1389</v>
      </c>
      <c r="E241" s="454" t="s">
        <v>1390</v>
      </c>
      <c r="F241" s="454" t="s">
        <v>1391</v>
      </c>
      <c r="G241" s="454" t="s">
        <v>803</v>
      </c>
      <c r="H241" s="454" t="s">
        <v>376</v>
      </c>
      <c r="I241" s="454" t="s">
        <v>376</v>
      </c>
      <c r="J241" t="s">
        <v>221</v>
      </c>
    </row>
    <row r="242" spans="1:10">
      <c r="A242" s="454">
        <v>241</v>
      </c>
      <c r="B242" s="454" t="s">
        <v>590</v>
      </c>
      <c r="C242" s="454" t="s">
        <v>68</v>
      </c>
      <c r="D242" s="454" t="s">
        <v>1392</v>
      </c>
      <c r="E242" s="454" t="s">
        <v>1393</v>
      </c>
      <c r="F242" s="454" t="s">
        <v>1391</v>
      </c>
      <c r="G242" s="454" t="s">
        <v>1024</v>
      </c>
      <c r="H242" s="454" t="s">
        <v>376</v>
      </c>
      <c r="I242" s="454" t="s">
        <v>1394</v>
      </c>
      <c r="J242" t="s">
        <v>221</v>
      </c>
    </row>
    <row r="243" spans="1:10">
      <c r="A243" s="454">
        <v>242</v>
      </c>
      <c r="B243" s="454" t="s">
        <v>590</v>
      </c>
      <c r="C243" s="454" t="s">
        <v>68</v>
      </c>
      <c r="D243" s="454" t="s">
        <v>1395</v>
      </c>
      <c r="E243" s="454" t="s">
        <v>1396</v>
      </c>
      <c r="F243" s="454" t="s">
        <v>1397</v>
      </c>
      <c r="G243" s="454" t="s">
        <v>1201</v>
      </c>
      <c r="H243" s="454" t="s">
        <v>376</v>
      </c>
      <c r="I243" s="454" t="s">
        <v>376</v>
      </c>
      <c r="J243" t="s">
        <v>221</v>
      </c>
    </row>
    <row r="244" spans="1:10">
      <c r="A244" s="454">
        <v>243</v>
      </c>
      <c r="B244" s="454" t="s">
        <v>590</v>
      </c>
      <c r="C244" s="454" t="s">
        <v>68</v>
      </c>
      <c r="D244" s="454" t="s">
        <v>1398</v>
      </c>
      <c r="E244" s="454" t="s">
        <v>1399</v>
      </c>
      <c r="F244" s="454" t="s">
        <v>1400</v>
      </c>
      <c r="G244" s="454" t="s">
        <v>1166</v>
      </c>
      <c r="H244" s="454" t="s">
        <v>376</v>
      </c>
      <c r="I244" s="454" t="s">
        <v>2031</v>
      </c>
      <c r="J244" t="s">
        <v>221</v>
      </c>
    </row>
    <row r="245" spans="1:10">
      <c r="A245" s="454">
        <v>244</v>
      </c>
      <c r="B245" s="454" t="s">
        <v>590</v>
      </c>
      <c r="C245" s="454" t="s">
        <v>68</v>
      </c>
      <c r="D245" s="454" t="s">
        <v>1401</v>
      </c>
      <c r="E245" s="454" t="s">
        <v>1402</v>
      </c>
      <c r="F245" s="454" t="s">
        <v>1403</v>
      </c>
      <c r="G245" s="454" t="s">
        <v>714</v>
      </c>
      <c r="H245" s="454" t="s">
        <v>595</v>
      </c>
      <c r="I245" s="454" t="s">
        <v>757</v>
      </c>
      <c r="J245" t="s">
        <v>221</v>
      </c>
    </row>
    <row r="246" spans="1:10">
      <c r="A246" s="454">
        <v>245</v>
      </c>
      <c r="B246" s="454" t="s">
        <v>590</v>
      </c>
      <c r="C246" s="454" t="s">
        <v>68</v>
      </c>
      <c r="D246" s="454" t="s">
        <v>2009</v>
      </c>
      <c r="E246" s="454" t="s">
        <v>2010</v>
      </c>
      <c r="F246" s="454" t="s">
        <v>2011</v>
      </c>
      <c r="G246" s="454" t="s">
        <v>1375</v>
      </c>
      <c r="H246" s="454" t="s">
        <v>376</v>
      </c>
      <c r="I246" s="454" t="s">
        <v>376</v>
      </c>
      <c r="J246" t="s">
        <v>221</v>
      </c>
    </row>
    <row r="247" spans="1:10">
      <c r="A247" s="454">
        <v>246</v>
      </c>
      <c r="B247" s="454" t="s">
        <v>590</v>
      </c>
      <c r="C247" s="454" t="s">
        <v>68</v>
      </c>
      <c r="D247" s="454" t="s">
        <v>1404</v>
      </c>
      <c r="E247" s="454" t="s">
        <v>1405</v>
      </c>
      <c r="F247" s="454" t="s">
        <v>1406</v>
      </c>
      <c r="G247" s="454" t="s">
        <v>796</v>
      </c>
      <c r="H247" s="454" t="s">
        <v>376</v>
      </c>
      <c r="I247" s="454" t="s">
        <v>376</v>
      </c>
      <c r="J247" t="s">
        <v>221</v>
      </c>
    </row>
    <row r="248" spans="1:10">
      <c r="A248" s="454">
        <v>247</v>
      </c>
      <c r="B248" s="454" t="s">
        <v>590</v>
      </c>
      <c r="C248" s="454" t="s">
        <v>68</v>
      </c>
      <c r="D248" s="454" t="s">
        <v>1407</v>
      </c>
      <c r="E248" s="454" t="s">
        <v>1408</v>
      </c>
      <c r="F248" s="454" t="s">
        <v>1409</v>
      </c>
      <c r="G248" s="454" t="s">
        <v>668</v>
      </c>
      <c r="H248" s="454" t="s">
        <v>1410</v>
      </c>
      <c r="I248" s="454" t="s">
        <v>376</v>
      </c>
      <c r="J248" t="s">
        <v>221</v>
      </c>
    </row>
    <row r="249" spans="1:10">
      <c r="A249" s="454">
        <v>248</v>
      </c>
      <c r="B249" s="454" t="s">
        <v>590</v>
      </c>
      <c r="C249" s="454" t="s">
        <v>68</v>
      </c>
      <c r="D249" s="454" t="s">
        <v>1411</v>
      </c>
      <c r="E249" s="454" t="s">
        <v>1412</v>
      </c>
      <c r="F249" s="454" t="s">
        <v>1413</v>
      </c>
      <c r="G249" s="454" t="s">
        <v>629</v>
      </c>
      <c r="H249" s="454" t="s">
        <v>376</v>
      </c>
      <c r="I249" s="454" t="s">
        <v>376</v>
      </c>
      <c r="J249" t="s">
        <v>221</v>
      </c>
    </row>
    <row r="250" spans="1:10">
      <c r="A250" s="454">
        <v>249</v>
      </c>
      <c r="B250" s="454" t="s">
        <v>590</v>
      </c>
      <c r="C250" s="454" t="s">
        <v>68</v>
      </c>
      <c r="D250" s="454" t="s">
        <v>1414</v>
      </c>
      <c r="E250" s="454" t="s">
        <v>1415</v>
      </c>
      <c r="F250" s="454" t="s">
        <v>1416</v>
      </c>
      <c r="G250" s="454" t="s">
        <v>1095</v>
      </c>
      <c r="H250" s="454" t="s">
        <v>376</v>
      </c>
      <c r="I250" s="454" t="s">
        <v>376</v>
      </c>
      <c r="J250" t="s">
        <v>221</v>
      </c>
    </row>
    <row r="251" spans="1:10">
      <c r="A251" s="454">
        <v>250</v>
      </c>
      <c r="B251" s="454" t="s">
        <v>590</v>
      </c>
      <c r="C251" s="454" t="s">
        <v>68</v>
      </c>
      <c r="D251" s="454" t="s">
        <v>1417</v>
      </c>
      <c r="E251" s="454" t="s">
        <v>1418</v>
      </c>
      <c r="F251" s="454" t="s">
        <v>1419</v>
      </c>
      <c r="G251" s="454" t="s">
        <v>1420</v>
      </c>
      <c r="H251" s="454" t="s">
        <v>376</v>
      </c>
      <c r="I251" s="454" t="s">
        <v>376</v>
      </c>
      <c r="J251" t="s">
        <v>221</v>
      </c>
    </row>
    <row r="252" spans="1:10">
      <c r="A252" s="454">
        <v>251</v>
      </c>
      <c r="B252" s="454" t="s">
        <v>590</v>
      </c>
      <c r="C252" s="454" t="s">
        <v>68</v>
      </c>
      <c r="D252" s="454" t="s">
        <v>2073</v>
      </c>
      <c r="E252" s="454" t="s">
        <v>2074</v>
      </c>
      <c r="F252" s="454" t="s">
        <v>2075</v>
      </c>
      <c r="G252" s="454" t="s">
        <v>1087</v>
      </c>
      <c r="H252" s="454" t="s">
        <v>376</v>
      </c>
      <c r="I252" s="454" t="s">
        <v>376</v>
      </c>
      <c r="J252" t="s">
        <v>221</v>
      </c>
    </row>
    <row r="253" spans="1:10">
      <c r="A253" s="454">
        <v>252</v>
      </c>
      <c r="B253" s="454" t="s">
        <v>590</v>
      </c>
      <c r="C253" s="454" t="s">
        <v>68</v>
      </c>
      <c r="D253" s="454" t="s">
        <v>2076</v>
      </c>
      <c r="E253" s="454" t="s">
        <v>2077</v>
      </c>
      <c r="F253" s="454" t="s">
        <v>2078</v>
      </c>
      <c r="G253" s="454" t="s">
        <v>642</v>
      </c>
      <c r="H253" s="454" t="s">
        <v>376</v>
      </c>
      <c r="I253" s="454" t="s">
        <v>376</v>
      </c>
      <c r="J253" t="s">
        <v>221</v>
      </c>
    </row>
    <row r="254" spans="1:10">
      <c r="A254" s="454">
        <v>253</v>
      </c>
      <c r="B254" s="454" t="s">
        <v>590</v>
      </c>
      <c r="C254" s="454" t="s">
        <v>68</v>
      </c>
      <c r="D254" s="454" t="s">
        <v>2079</v>
      </c>
      <c r="E254" s="454" t="s">
        <v>2080</v>
      </c>
      <c r="F254" s="454" t="s">
        <v>2081</v>
      </c>
      <c r="G254" s="454" t="s">
        <v>599</v>
      </c>
      <c r="H254" s="454" t="s">
        <v>376</v>
      </c>
      <c r="I254" s="454" t="s">
        <v>376</v>
      </c>
      <c r="J254" t="s">
        <v>221</v>
      </c>
    </row>
    <row r="255" spans="1:10">
      <c r="A255" s="454">
        <v>254</v>
      </c>
      <c r="B255" s="454" t="s">
        <v>590</v>
      </c>
      <c r="C255" s="454" t="s">
        <v>68</v>
      </c>
      <c r="D255" s="454" t="s">
        <v>1421</v>
      </c>
      <c r="E255" s="454" t="s">
        <v>1422</v>
      </c>
      <c r="F255" s="454" t="s">
        <v>1423</v>
      </c>
      <c r="G255" s="454" t="s">
        <v>629</v>
      </c>
      <c r="H255" s="454" t="s">
        <v>376</v>
      </c>
      <c r="I255" s="454" t="s">
        <v>376</v>
      </c>
      <c r="J255" t="s">
        <v>221</v>
      </c>
    </row>
    <row r="256" spans="1:10">
      <c r="A256" s="454">
        <v>255</v>
      </c>
      <c r="B256" s="454" t="s">
        <v>590</v>
      </c>
      <c r="C256" s="454" t="s">
        <v>68</v>
      </c>
      <c r="D256" s="454" t="s">
        <v>1424</v>
      </c>
      <c r="E256" s="454" t="s">
        <v>1425</v>
      </c>
      <c r="F256" s="454" t="s">
        <v>1426</v>
      </c>
      <c r="G256" s="454" t="s">
        <v>629</v>
      </c>
      <c r="H256" s="454" t="s">
        <v>376</v>
      </c>
      <c r="I256" s="454" t="s">
        <v>376</v>
      </c>
      <c r="J256" t="s">
        <v>221</v>
      </c>
    </row>
    <row r="257" spans="1:10">
      <c r="A257" s="454">
        <v>256</v>
      </c>
      <c r="B257" s="454" t="s">
        <v>590</v>
      </c>
      <c r="C257" s="454" t="s">
        <v>68</v>
      </c>
      <c r="D257" s="454" t="s">
        <v>1427</v>
      </c>
      <c r="E257" s="454" t="s">
        <v>1428</v>
      </c>
      <c r="F257" s="454" t="s">
        <v>1429</v>
      </c>
      <c r="G257" s="454" t="s">
        <v>642</v>
      </c>
      <c r="H257" s="454" t="s">
        <v>376</v>
      </c>
      <c r="I257" s="454" t="s">
        <v>969</v>
      </c>
      <c r="J257" t="s">
        <v>221</v>
      </c>
    </row>
    <row r="258" spans="1:10">
      <c r="A258" s="454">
        <v>257</v>
      </c>
      <c r="B258" s="454" t="s">
        <v>590</v>
      </c>
      <c r="C258" s="454" t="s">
        <v>68</v>
      </c>
      <c r="D258" s="454" t="s">
        <v>2082</v>
      </c>
      <c r="E258" s="454" t="s">
        <v>2083</v>
      </c>
      <c r="F258" s="454" t="s">
        <v>2084</v>
      </c>
      <c r="G258" s="454" t="s">
        <v>803</v>
      </c>
      <c r="H258" s="454" t="s">
        <v>376</v>
      </c>
      <c r="I258" s="454" t="s">
        <v>376</v>
      </c>
      <c r="J258" t="s">
        <v>221</v>
      </c>
    </row>
    <row r="259" spans="1:10">
      <c r="A259" s="454">
        <v>258</v>
      </c>
      <c r="B259" s="454" t="s">
        <v>590</v>
      </c>
      <c r="C259" s="454" t="s">
        <v>68</v>
      </c>
      <c r="D259" s="454" t="s">
        <v>1430</v>
      </c>
      <c r="E259" s="454" t="s">
        <v>1431</v>
      </c>
      <c r="F259" s="454" t="s">
        <v>1432</v>
      </c>
      <c r="G259" s="454" t="s">
        <v>629</v>
      </c>
      <c r="H259" s="454" t="s">
        <v>376</v>
      </c>
      <c r="I259" s="454" t="s">
        <v>1994</v>
      </c>
      <c r="J259" t="s">
        <v>221</v>
      </c>
    </row>
    <row r="260" spans="1:10">
      <c r="A260" s="454">
        <v>259</v>
      </c>
      <c r="B260" s="454" t="s">
        <v>590</v>
      </c>
      <c r="C260" s="454" t="s">
        <v>68</v>
      </c>
      <c r="D260" s="454" t="s">
        <v>1433</v>
      </c>
      <c r="E260" s="454" t="s">
        <v>1434</v>
      </c>
      <c r="F260" s="454" t="s">
        <v>1435</v>
      </c>
      <c r="G260" s="454" t="s">
        <v>1201</v>
      </c>
      <c r="H260" s="454" t="s">
        <v>1436</v>
      </c>
      <c r="I260" s="454" t="s">
        <v>376</v>
      </c>
      <c r="J260" t="s">
        <v>221</v>
      </c>
    </row>
    <row r="261" spans="1:10">
      <c r="A261" s="454">
        <v>260</v>
      </c>
      <c r="B261" s="454" t="s">
        <v>590</v>
      </c>
      <c r="C261" s="454" t="s">
        <v>68</v>
      </c>
      <c r="D261" s="454" t="s">
        <v>2085</v>
      </c>
      <c r="E261" s="454" t="s">
        <v>2086</v>
      </c>
      <c r="F261" s="454" t="s">
        <v>2087</v>
      </c>
      <c r="G261" s="454" t="s">
        <v>736</v>
      </c>
      <c r="H261" s="454" t="s">
        <v>376</v>
      </c>
      <c r="I261" s="454" t="s">
        <v>376</v>
      </c>
      <c r="J261" t="s">
        <v>221</v>
      </c>
    </row>
    <row r="262" spans="1:10">
      <c r="A262" s="454">
        <v>261</v>
      </c>
      <c r="B262" s="454" t="s">
        <v>590</v>
      </c>
      <c r="C262" s="454" t="s">
        <v>68</v>
      </c>
      <c r="D262" s="454" t="s">
        <v>1437</v>
      </c>
      <c r="E262" s="454" t="s">
        <v>1438</v>
      </c>
      <c r="F262" s="454" t="s">
        <v>1439</v>
      </c>
      <c r="G262" s="454" t="s">
        <v>736</v>
      </c>
      <c r="H262" s="454" t="s">
        <v>376</v>
      </c>
      <c r="I262" s="454" t="s">
        <v>376</v>
      </c>
      <c r="J262" t="s">
        <v>221</v>
      </c>
    </row>
    <row r="263" spans="1:10">
      <c r="A263" s="454">
        <v>262</v>
      </c>
      <c r="B263" s="454" t="s">
        <v>590</v>
      </c>
      <c r="C263" s="454" t="s">
        <v>68</v>
      </c>
      <c r="D263" s="454" t="s">
        <v>1440</v>
      </c>
      <c r="E263" s="454" t="s">
        <v>1441</v>
      </c>
      <c r="F263" s="454" t="s">
        <v>1442</v>
      </c>
      <c r="G263" s="454" t="s">
        <v>751</v>
      </c>
      <c r="H263" s="454" t="s">
        <v>376</v>
      </c>
      <c r="I263" s="454" t="s">
        <v>1443</v>
      </c>
      <c r="J263" t="s">
        <v>221</v>
      </c>
    </row>
    <row r="264" spans="1:10">
      <c r="A264" s="454">
        <v>263</v>
      </c>
      <c r="B264" s="454" t="s">
        <v>590</v>
      </c>
      <c r="C264" s="454" t="s">
        <v>68</v>
      </c>
      <c r="D264" s="454" t="s">
        <v>1444</v>
      </c>
      <c r="E264" s="454" t="s">
        <v>1445</v>
      </c>
      <c r="F264" s="454" t="s">
        <v>1446</v>
      </c>
      <c r="G264" s="454" t="s">
        <v>599</v>
      </c>
      <c r="H264" s="454" t="s">
        <v>376</v>
      </c>
      <c r="I264" s="454" t="s">
        <v>376</v>
      </c>
      <c r="J264" t="s">
        <v>221</v>
      </c>
    </row>
    <row r="265" spans="1:10">
      <c r="A265" s="454">
        <v>264</v>
      </c>
      <c r="B265" s="454" t="s">
        <v>590</v>
      </c>
      <c r="C265" s="454" t="s">
        <v>68</v>
      </c>
      <c r="D265" s="454" t="s">
        <v>1447</v>
      </c>
      <c r="E265" s="454" t="s">
        <v>1448</v>
      </c>
      <c r="F265" s="454" t="s">
        <v>1449</v>
      </c>
      <c r="G265" s="454" t="s">
        <v>796</v>
      </c>
      <c r="H265" s="454" t="s">
        <v>595</v>
      </c>
      <c r="I265" s="454" t="s">
        <v>376</v>
      </c>
      <c r="J265" t="s">
        <v>221</v>
      </c>
    </row>
    <row r="266" spans="1:10">
      <c r="A266" s="454">
        <v>265</v>
      </c>
      <c r="B266" s="454" t="s">
        <v>590</v>
      </c>
      <c r="C266" s="454" t="s">
        <v>68</v>
      </c>
      <c r="D266" s="454" t="s">
        <v>1450</v>
      </c>
      <c r="E266" s="454" t="s">
        <v>1451</v>
      </c>
      <c r="F266" s="454" t="s">
        <v>1452</v>
      </c>
      <c r="G266" s="454" t="s">
        <v>1453</v>
      </c>
      <c r="H266" s="454" t="s">
        <v>376</v>
      </c>
      <c r="I266" s="454" t="s">
        <v>376</v>
      </c>
      <c r="J266" t="s">
        <v>221</v>
      </c>
    </row>
    <row r="267" spans="1:10">
      <c r="A267" s="454">
        <v>266</v>
      </c>
      <c r="B267" s="454" t="s">
        <v>590</v>
      </c>
      <c r="C267" s="454" t="s">
        <v>68</v>
      </c>
      <c r="D267" s="454" t="s">
        <v>1454</v>
      </c>
      <c r="E267" s="454" t="s">
        <v>1455</v>
      </c>
      <c r="F267" s="454" t="s">
        <v>1456</v>
      </c>
      <c r="G267" s="454" t="s">
        <v>803</v>
      </c>
      <c r="H267" s="454" t="s">
        <v>1457</v>
      </c>
      <c r="I267" s="454" t="s">
        <v>1185</v>
      </c>
      <c r="J267" t="s">
        <v>221</v>
      </c>
    </row>
    <row r="268" spans="1:10">
      <c r="A268" s="454">
        <v>267</v>
      </c>
      <c r="B268" s="454" t="s">
        <v>590</v>
      </c>
      <c r="C268" s="454" t="s">
        <v>68</v>
      </c>
      <c r="D268" s="454" t="s">
        <v>1458</v>
      </c>
      <c r="E268" s="454" t="s">
        <v>1459</v>
      </c>
      <c r="F268" s="454" t="s">
        <v>1460</v>
      </c>
      <c r="G268" s="454" t="s">
        <v>1461</v>
      </c>
      <c r="H268" s="454" t="s">
        <v>376</v>
      </c>
      <c r="I268" s="454" t="s">
        <v>376</v>
      </c>
      <c r="J268" t="s">
        <v>221</v>
      </c>
    </row>
    <row r="269" spans="1:10">
      <c r="A269" s="454">
        <v>268</v>
      </c>
      <c r="B269" s="454" t="s">
        <v>590</v>
      </c>
      <c r="C269" s="454" t="s">
        <v>68</v>
      </c>
      <c r="D269" s="454" t="s">
        <v>1462</v>
      </c>
      <c r="E269" s="454" t="s">
        <v>1463</v>
      </c>
      <c r="F269" s="454" t="s">
        <v>1464</v>
      </c>
      <c r="G269" s="454" t="s">
        <v>2088</v>
      </c>
      <c r="H269" s="454" t="s">
        <v>376</v>
      </c>
      <c r="I269" s="454" t="s">
        <v>376</v>
      </c>
      <c r="J269" t="s">
        <v>221</v>
      </c>
    </row>
    <row r="270" spans="1:10">
      <c r="A270" s="454">
        <v>269</v>
      </c>
      <c r="B270" s="454" t="s">
        <v>590</v>
      </c>
      <c r="C270" s="454" t="s">
        <v>68</v>
      </c>
      <c r="D270" s="454" t="s">
        <v>1465</v>
      </c>
      <c r="E270" s="454" t="s">
        <v>1466</v>
      </c>
      <c r="F270" s="454" t="s">
        <v>1467</v>
      </c>
      <c r="G270" s="454" t="s">
        <v>1201</v>
      </c>
      <c r="H270" s="454" t="s">
        <v>376</v>
      </c>
      <c r="I270" s="454" t="s">
        <v>376</v>
      </c>
      <c r="J270" t="s">
        <v>221</v>
      </c>
    </row>
    <row r="271" spans="1:10">
      <c r="A271" s="454">
        <v>270</v>
      </c>
      <c r="B271" s="454" t="s">
        <v>590</v>
      </c>
      <c r="C271" s="454" t="s">
        <v>68</v>
      </c>
      <c r="D271" s="454" t="s">
        <v>1468</v>
      </c>
      <c r="E271" s="454" t="s">
        <v>1469</v>
      </c>
      <c r="F271" s="454" t="s">
        <v>1470</v>
      </c>
      <c r="G271" s="454" t="s">
        <v>796</v>
      </c>
      <c r="H271" s="454" t="s">
        <v>595</v>
      </c>
      <c r="I271" s="454" t="s">
        <v>376</v>
      </c>
      <c r="J271" t="s">
        <v>221</v>
      </c>
    </row>
    <row r="272" spans="1:10">
      <c r="A272" s="454">
        <v>271</v>
      </c>
      <c r="B272" s="454" t="s">
        <v>590</v>
      </c>
      <c r="C272" s="454" t="s">
        <v>68</v>
      </c>
      <c r="D272" s="454" t="s">
        <v>1471</v>
      </c>
      <c r="E272" s="454" t="s">
        <v>1472</v>
      </c>
      <c r="F272" s="454" t="s">
        <v>1473</v>
      </c>
      <c r="G272" s="454" t="s">
        <v>714</v>
      </c>
      <c r="H272" s="454" t="s">
        <v>376</v>
      </c>
      <c r="I272" s="454" t="s">
        <v>2012</v>
      </c>
      <c r="J272" t="s">
        <v>221</v>
      </c>
    </row>
    <row r="273" spans="1:10">
      <c r="A273" s="454">
        <v>272</v>
      </c>
      <c r="B273" s="454" t="s">
        <v>590</v>
      </c>
      <c r="C273" s="454" t="s">
        <v>68</v>
      </c>
      <c r="D273" s="454" t="s">
        <v>1474</v>
      </c>
      <c r="E273" s="454" t="s">
        <v>1475</v>
      </c>
      <c r="F273" s="454" t="s">
        <v>1476</v>
      </c>
      <c r="G273" s="454" t="s">
        <v>1477</v>
      </c>
      <c r="H273" s="454" t="s">
        <v>595</v>
      </c>
      <c r="I273" s="454" t="s">
        <v>1478</v>
      </c>
      <c r="J273" t="s">
        <v>221</v>
      </c>
    </row>
    <row r="274" spans="1:10">
      <c r="A274" s="454">
        <v>273</v>
      </c>
      <c r="B274" s="454" t="s">
        <v>590</v>
      </c>
      <c r="C274" s="454" t="s">
        <v>68</v>
      </c>
      <c r="D274" s="454" t="s">
        <v>1479</v>
      </c>
      <c r="E274" s="454" t="s">
        <v>1480</v>
      </c>
      <c r="F274" s="454" t="s">
        <v>1481</v>
      </c>
      <c r="G274" s="454" t="s">
        <v>736</v>
      </c>
      <c r="H274" s="454" t="s">
        <v>376</v>
      </c>
      <c r="I274" s="454" t="s">
        <v>376</v>
      </c>
      <c r="J274" t="s">
        <v>221</v>
      </c>
    </row>
    <row r="275" spans="1:10">
      <c r="A275" s="454">
        <v>274</v>
      </c>
      <c r="B275" s="454" t="s">
        <v>590</v>
      </c>
      <c r="C275" s="454" t="s">
        <v>68</v>
      </c>
      <c r="D275" s="454" t="s">
        <v>1482</v>
      </c>
      <c r="E275" s="454" t="s">
        <v>1483</v>
      </c>
      <c r="F275" s="454" t="s">
        <v>986</v>
      </c>
      <c r="G275" s="454" t="s">
        <v>1484</v>
      </c>
      <c r="H275" s="454" t="s">
        <v>376</v>
      </c>
      <c r="I275" s="454" t="s">
        <v>929</v>
      </c>
      <c r="J275" t="s">
        <v>221</v>
      </c>
    </row>
    <row r="276" spans="1:10">
      <c r="A276" s="454">
        <v>275</v>
      </c>
      <c r="B276" s="454" t="s">
        <v>590</v>
      </c>
      <c r="C276" s="454" t="s">
        <v>68</v>
      </c>
      <c r="D276" s="454" t="s">
        <v>1485</v>
      </c>
      <c r="E276" s="454" t="s">
        <v>1486</v>
      </c>
      <c r="F276" s="454" t="s">
        <v>1487</v>
      </c>
      <c r="G276" s="454" t="s">
        <v>1988</v>
      </c>
      <c r="H276" s="454" t="s">
        <v>376</v>
      </c>
      <c r="I276" s="454" t="s">
        <v>376</v>
      </c>
      <c r="J276" t="s">
        <v>221</v>
      </c>
    </row>
    <row r="277" spans="1:10">
      <c r="A277" s="454">
        <v>276</v>
      </c>
      <c r="B277" s="454" t="s">
        <v>590</v>
      </c>
      <c r="C277" s="454" t="s">
        <v>68</v>
      </c>
      <c r="D277" s="454" t="s">
        <v>1488</v>
      </c>
      <c r="E277" s="454" t="s">
        <v>1489</v>
      </c>
      <c r="F277" s="454" t="s">
        <v>1490</v>
      </c>
      <c r="G277" s="454" t="s">
        <v>1087</v>
      </c>
      <c r="H277" s="454" t="s">
        <v>376</v>
      </c>
      <c r="I277" s="454" t="s">
        <v>376</v>
      </c>
      <c r="J277" t="s">
        <v>221</v>
      </c>
    </row>
    <row r="278" spans="1:10">
      <c r="A278" s="454">
        <v>277</v>
      </c>
      <c r="B278" s="454" t="s">
        <v>590</v>
      </c>
      <c r="C278" s="454" t="s">
        <v>68</v>
      </c>
      <c r="D278" s="454" t="s">
        <v>1491</v>
      </c>
      <c r="E278" s="454" t="s">
        <v>1492</v>
      </c>
      <c r="F278" s="454" t="s">
        <v>1493</v>
      </c>
      <c r="G278" s="454" t="s">
        <v>594</v>
      </c>
      <c r="H278" s="454" t="s">
        <v>376</v>
      </c>
      <c r="I278" s="454" t="s">
        <v>376</v>
      </c>
      <c r="J278" t="s">
        <v>221</v>
      </c>
    </row>
    <row r="279" spans="1:10">
      <c r="A279" s="454">
        <v>278</v>
      </c>
      <c r="B279" s="454" t="s">
        <v>590</v>
      </c>
      <c r="C279" s="454" t="s">
        <v>68</v>
      </c>
      <c r="D279" s="454" t="s">
        <v>1494</v>
      </c>
      <c r="E279" s="454" t="s">
        <v>1495</v>
      </c>
      <c r="F279" s="454" t="s">
        <v>1496</v>
      </c>
      <c r="G279" s="454" t="s">
        <v>1497</v>
      </c>
      <c r="H279" s="454" t="s">
        <v>376</v>
      </c>
      <c r="I279" s="454" t="s">
        <v>1498</v>
      </c>
      <c r="J279" t="s">
        <v>221</v>
      </c>
    </row>
    <row r="280" spans="1:10">
      <c r="A280" s="454">
        <v>279</v>
      </c>
      <c r="B280" s="454" t="s">
        <v>590</v>
      </c>
      <c r="C280" s="454" t="s">
        <v>68</v>
      </c>
      <c r="D280" s="454" t="s">
        <v>1499</v>
      </c>
      <c r="E280" s="454" t="s">
        <v>1500</v>
      </c>
      <c r="F280" s="454" t="s">
        <v>1501</v>
      </c>
      <c r="G280" s="454" t="s">
        <v>1502</v>
      </c>
      <c r="H280" s="454" t="s">
        <v>1503</v>
      </c>
      <c r="I280" s="454" t="s">
        <v>1504</v>
      </c>
      <c r="J280" t="s">
        <v>221</v>
      </c>
    </row>
    <row r="281" spans="1:10">
      <c r="A281" s="454">
        <v>280</v>
      </c>
      <c r="B281" s="454" t="s">
        <v>590</v>
      </c>
      <c r="C281" s="454" t="s">
        <v>68</v>
      </c>
      <c r="D281" s="454" t="s">
        <v>1505</v>
      </c>
      <c r="E281" s="454" t="s">
        <v>1506</v>
      </c>
      <c r="F281" s="454" t="s">
        <v>1507</v>
      </c>
      <c r="G281" s="454" t="s">
        <v>629</v>
      </c>
      <c r="H281" s="454" t="s">
        <v>376</v>
      </c>
      <c r="I281" s="454" t="s">
        <v>1508</v>
      </c>
      <c r="J281" t="s">
        <v>221</v>
      </c>
    </row>
    <row r="282" spans="1:10">
      <c r="A282" s="454">
        <v>281</v>
      </c>
      <c r="B282" s="454" t="s">
        <v>590</v>
      </c>
      <c r="C282" s="454" t="s">
        <v>68</v>
      </c>
      <c r="D282" s="454" t="s">
        <v>1509</v>
      </c>
      <c r="E282" s="454" t="s">
        <v>1510</v>
      </c>
      <c r="F282" s="454" t="s">
        <v>1511</v>
      </c>
      <c r="G282" s="454" t="s">
        <v>1087</v>
      </c>
      <c r="H282" s="454" t="s">
        <v>1512</v>
      </c>
      <c r="I282" s="454" t="s">
        <v>376</v>
      </c>
      <c r="J282" t="s">
        <v>221</v>
      </c>
    </row>
    <row r="283" spans="1:10">
      <c r="A283" s="454">
        <v>282</v>
      </c>
      <c r="B283" s="454" t="s">
        <v>590</v>
      </c>
      <c r="C283" s="454" t="s">
        <v>68</v>
      </c>
      <c r="D283" s="454" t="s">
        <v>1513</v>
      </c>
      <c r="E283" s="454" t="s">
        <v>1514</v>
      </c>
      <c r="F283" s="454" t="s">
        <v>1515</v>
      </c>
      <c r="G283" s="454" t="s">
        <v>1166</v>
      </c>
      <c r="H283" s="454" t="s">
        <v>376</v>
      </c>
      <c r="I283" s="454" t="s">
        <v>2031</v>
      </c>
      <c r="J283" t="s">
        <v>221</v>
      </c>
    </row>
    <row r="284" spans="1:10">
      <c r="A284" s="454">
        <v>283</v>
      </c>
      <c r="B284" s="454" t="s">
        <v>590</v>
      </c>
      <c r="C284" s="454" t="s">
        <v>68</v>
      </c>
      <c r="D284" s="454" t="s">
        <v>1516</v>
      </c>
      <c r="E284" s="454" t="s">
        <v>1517</v>
      </c>
      <c r="F284" s="454" t="s">
        <v>1518</v>
      </c>
      <c r="G284" s="454" t="s">
        <v>1519</v>
      </c>
      <c r="H284" s="454" t="s">
        <v>1520</v>
      </c>
      <c r="I284" s="454" t="s">
        <v>376</v>
      </c>
      <c r="J284" t="s">
        <v>221</v>
      </c>
    </row>
    <row r="285" spans="1:10">
      <c r="A285" s="454">
        <v>284</v>
      </c>
      <c r="B285" s="454" t="s">
        <v>590</v>
      </c>
      <c r="C285" s="454" t="s">
        <v>68</v>
      </c>
      <c r="D285" s="454" t="s">
        <v>1521</v>
      </c>
      <c r="E285" s="454" t="s">
        <v>1522</v>
      </c>
      <c r="F285" s="454" t="s">
        <v>1523</v>
      </c>
      <c r="G285" s="454" t="s">
        <v>599</v>
      </c>
      <c r="H285" s="454" t="s">
        <v>376</v>
      </c>
      <c r="I285" s="454" t="s">
        <v>2089</v>
      </c>
      <c r="J285" t="s">
        <v>221</v>
      </c>
    </row>
    <row r="286" spans="1:10">
      <c r="A286" s="454">
        <v>285</v>
      </c>
      <c r="B286" s="454" t="s">
        <v>590</v>
      </c>
      <c r="C286" s="454" t="s">
        <v>68</v>
      </c>
      <c r="D286" s="454" t="s">
        <v>1524</v>
      </c>
      <c r="E286" s="454" t="s">
        <v>1525</v>
      </c>
      <c r="F286" s="454" t="s">
        <v>1526</v>
      </c>
      <c r="G286" s="454" t="s">
        <v>599</v>
      </c>
      <c r="H286" s="454" t="s">
        <v>1527</v>
      </c>
      <c r="I286" s="454" t="s">
        <v>954</v>
      </c>
      <c r="J286" t="s">
        <v>221</v>
      </c>
    </row>
    <row r="287" spans="1:10">
      <c r="A287" s="454">
        <v>286</v>
      </c>
      <c r="B287" s="454" t="s">
        <v>590</v>
      </c>
      <c r="C287" s="454" t="s">
        <v>68</v>
      </c>
      <c r="D287" s="454" t="s">
        <v>1528</v>
      </c>
      <c r="E287" s="454" t="s">
        <v>1529</v>
      </c>
      <c r="F287" s="454" t="s">
        <v>1530</v>
      </c>
      <c r="G287" s="454" t="s">
        <v>691</v>
      </c>
      <c r="H287" s="454" t="s">
        <v>376</v>
      </c>
      <c r="I287" s="454" t="s">
        <v>376</v>
      </c>
      <c r="J287" t="s">
        <v>221</v>
      </c>
    </row>
    <row r="288" spans="1:10">
      <c r="A288" s="454">
        <v>287</v>
      </c>
      <c r="B288" s="454" t="s">
        <v>590</v>
      </c>
      <c r="C288" s="454" t="s">
        <v>68</v>
      </c>
      <c r="D288" s="454" t="s">
        <v>1531</v>
      </c>
      <c r="E288" s="454" t="s">
        <v>1532</v>
      </c>
      <c r="F288" s="454" t="s">
        <v>1533</v>
      </c>
      <c r="G288" s="454" t="s">
        <v>691</v>
      </c>
      <c r="H288" s="454" t="s">
        <v>376</v>
      </c>
      <c r="I288" s="454" t="s">
        <v>376</v>
      </c>
      <c r="J288" t="s">
        <v>221</v>
      </c>
    </row>
    <row r="289" spans="1:10">
      <c r="A289" s="454">
        <v>288</v>
      </c>
      <c r="B289" s="454" t="s">
        <v>590</v>
      </c>
      <c r="C289" s="454" t="s">
        <v>68</v>
      </c>
      <c r="D289" s="454" t="s">
        <v>2090</v>
      </c>
      <c r="E289" s="454" t="s">
        <v>2091</v>
      </c>
      <c r="F289" s="454" t="s">
        <v>2092</v>
      </c>
      <c r="G289" s="454" t="s">
        <v>736</v>
      </c>
      <c r="H289" s="454" t="s">
        <v>376</v>
      </c>
      <c r="I289" s="454" t="s">
        <v>376</v>
      </c>
      <c r="J289" t="s">
        <v>221</v>
      </c>
    </row>
    <row r="290" spans="1:10">
      <c r="A290" s="454">
        <v>289</v>
      </c>
      <c r="B290" s="454" t="s">
        <v>590</v>
      </c>
      <c r="C290" s="454" t="s">
        <v>68</v>
      </c>
      <c r="D290" s="454" t="s">
        <v>2093</v>
      </c>
      <c r="E290" s="454" t="s">
        <v>2094</v>
      </c>
      <c r="F290" s="454" t="s">
        <v>2095</v>
      </c>
      <c r="G290" s="454" t="s">
        <v>2096</v>
      </c>
      <c r="H290" s="454" t="s">
        <v>376</v>
      </c>
      <c r="I290" s="454" t="s">
        <v>376</v>
      </c>
      <c r="J290" t="s">
        <v>221</v>
      </c>
    </row>
    <row r="291" spans="1:10">
      <c r="A291" s="454">
        <v>290</v>
      </c>
      <c r="B291" s="454" t="s">
        <v>590</v>
      </c>
      <c r="C291" s="454" t="s">
        <v>68</v>
      </c>
      <c r="D291" s="454" t="s">
        <v>1534</v>
      </c>
      <c r="E291" s="454" t="s">
        <v>1535</v>
      </c>
      <c r="F291" s="454" t="s">
        <v>632</v>
      </c>
      <c r="G291" s="454" t="s">
        <v>1461</v>
      </c>
      <c r="H291" s="454" t="s">
        <v>376</v>
      </c>
      <c r="I291" s="454" t="s">
        <v>376</v>
      </c>
      <c r="J291" t="s">
        <v>221</v>
      </c>
    </row>
    <row r="292" spans="1:10">
      <c r="A292" s="454">
        <v>291</v>
      </c>
      <c r="B292" s="454" t="s">
        <v>590</v>
      </c>
      <c r="C292" s="454" t="s">
        <v>68</v>
      </c>
      <c r="D292" s="454" t="s">
        <v>1536</v>
      </c>
      <c r="E292" s="454" t="s">
        <v>1537</v>
      </c>
      <c r="F292" s="454" t="s">
        <v>1538</v>
      </c>
      <c r="G292" s="454" t="s">
        <v>1539</v>
      </c>
      <c r="H292" s="454" t="s">
        <v>1540</v>
      </c>
      <c r="I292" s="454" t="s">
        <v>376</v>
      </c>
      <c r="J292" t="s">
        <v>221</v>
      </c>
    </row>
    <row r="293" spans="1:10">
      <c r="A293" s="454">
        <v>292</v>
      </c>
      <c r="B293" s="454" t="s">
        <v>590</v>
      </c>
      <c r="C293" s="454" t="s">
        <v>68</v>
      </c>
      <c r="D293" s="454" t="s">
        <v>1541</v>
      </c>
      <c r="E293" s="454" t="s">
        <v>1542</v>
      </c>
      <c r="F293" s="454" t="s">
        <v>1543</v>
      </c>
      <c r="G293" s="454" t="s">
        <v>1544</v>
      </c>
      <c r="H293" s="454" t="s">
        <v>376</v>
      </c>
      <c r="I293" s="454" t="s">
        <v>1545</v>
      </c>
      <c r="J293" t="s">
        <v>221</v>
      </c>
    </row>
    <row r="294" spans="1:10">
      <c r="A294" s="454">
        <v>293</v>
      </c>
      <c r="B294" s="454" t="s">
        <v>590</v>
      </c>
      <c r="C294" s="454" t="s">
        <v>68</v>
      </c>
      <c r="D294" s="454" t="s">
        <v>1546</v>
      </c>
      <c r="E294" s="454" t="s">
        <v>1547</v>
      </c>
      <c r="F294" s="454" t="s">
        <v>1548</v>
      </c>
      <c r="G294" s="454" t="s">
        <v>849</v>
      </c>
      <c r="H294" s="454" t="s">
        <v>376</v>
      </c>
      <c r="I294" s="454" t="s">
        <v>376</v>
      </c>
      <c r="J294" t="s">
        <v>221</v>
      </c>
    </row>
    <row r="295" spans="1:10">
      <c r="A295" s="454">
        <v>294</v>
      </c>
      <c r="B295" s="454" t="s">
        <v>590</v>
      </c>
      <c r="C295" s="454" t="s">
        <v>68</v>
      </c>
      <c r="D295" s="454" t="s">
        <v>1549</v>
      </c>
      <c r="E295" s="454" t="s">
        <v>1550</v>
      </c>
      <c r="F295" s="454" t="s">
        <v>1551</v>
      </c>
      <c r="G295" s="454" t="s">
        <v>1461</v>
      </c>
      <c r="H295" s="454" t="s">
        <v>376</v>
      </c>
      <c r="I295" s="454" t="s">
        <v>1552</v>
      </c>
      <c r="J295" t="s">
        <v>221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Hyp">
    <tabColor indexed="47"/>
  </sheetPr>
  <dimension ref="A1"/>
  <sheetViews>
    <sheetView showGridLines="0" zoomScaleNormal="100" workbookViewId="0"/>
  </sheetViews>
  <sheetFormatPr defaultRowHeight="11.25"/>
  <sheetData/>
  <sheetProtection formatColumns="0" formatRows="0"/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9"/>
  </cols>
  <sheetData/>
  <sheetProtection formatColumns="0" formatRows="0"/>
  <phoneticPr fontId="2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odList01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List03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List04">
    <tabColor indexed="47"/>
  </sheetPr>
  <dimension ref="A4:I20"/>
  <sheetViews>
    <sheetView showGridLines="0" zoomScaleNormal="100" workbookViewId="0"/>
  </sheetViews>
  <sheetFormatPr defaultRowHeight="11.25"/>
  <sheetData>
    <row r="4" spans="1:9" s="124" customFormat="1" ht="23.1" customHeight="1">
      <c r="A4" s="126"/>
      <c r="B4" s="126"/>
      <c r="C4" s="126"/>
      <c r="D4" s="127" t="s">
        <v>254</v>
      </c>
      <c r="E4" s="130" t="s">
        <v>255</v>
      </c>
      <c r="F4" s="128"/>
      <c r="G4" s="128"/>
      <c r="H4" s="128"/>
      <c r="I4" s="129"/>
    </row>
    <row r="5" spans="1:9" s="124" customFormat="1" ht="23.1" customHeight="1">
      <c r="A5" s="126"/>
      <c r="B5" s="126"/>
      <c r="C5" s="126"/>
      <c r="D5" s="127" t="s">
        <v>256</v>
      </c>
      <c r="E5" s="130" t="s">
        <v>257</v>
      </c>
      <c r="F5" s="128"/>
      <c r="G5" s="128"/>
      <c r="H5" s="128"/>
      <c r="I5" s="129"/>
    </row>
    <row r="6" spans="1:9" s="124" customFormat="1" ht="23.1" customHeight="1">
      <c r="A6" s="126"/>
      <c r="B6" s="126"/>
      <c r="C6" s="126"/>
      <c r="D6" s="127" t="s">
        <v>258</v>
      </c>
      <c r="E6" s="130" t="s">
        <v>259</v>
      </c>
      <c r="F6" s="128"/>
      <c r="G6" s="128"/>
      <c r="H6" s="128"/>
      <c r="I6" s="129"/>
    </row>
    <row r="7" spans="1:9" s="124" customFormat="1" ht="23.1" customHeight="1">
      <c r="A7" s="126"/>
      <c r="B7" s="126"/>
      <c r="C7" s="126"/>
      <c r="D7" s="136" t="s">
        <v>260</v>
      </c>
      <c r="E7" s="137" t="s">
        <v>261</v>
      </c>
      <c r="F7" s="138"/>
      <c r="G7" s="138"/>
      <c r="H7" s="138"/>
      <c r="I7" s="139"/>
    </row>
    <row r="12" spans="1:9" s="146" customFormat="1" ht="18" customHeight="1">
      <c r="A12" s="140"/>
      <c r="B12" s="141"/>
      <c r="C12" s="142"/>
      <c r="D12" s="143"/>
      <c r="E12" s="560" t="s">
        <v>262</v>
      </c>
      <c r="F12" s="560"/>
      <c r="G12" s="144"/>
      <c r="H12" s="145"/>
    </row>
    <row r="13" spans="1:9" s="146" customFormat="1" ht="21" customHeight="1">
      <c r="A13" s="140" t="s">
        <v>263</v>
      </c>
      <c r="B13" s="147" t="s">
        <v>264</v>
      </c>
      <c r="C13" s="142"/>
      <c r="D13" s="148"/>
      <c r="E13" s="149" t="s">
        <v>265</v>
      </c>
      <c r="F13" s="150"/>
      <c r="G13" s="144"/>
      <c r="H13" s="151"/>
    </row>
    <row r="14" spans="1:9" s="146" customFormat="1" ht="21" customHeight="1">
      <c r="A14" s="140" t="s">
        <v>266</v>
      </c>
      <c r="B14" s="147" t="s">
        <v>267</v>
      </c>
      <c r="C14" s="142"/>
      <c r="D14" s="148"/>
      <c r="E14" s="149" t="s">
        <v>268</v>
      </c>
      <c r="F14" s="150"/>
      <c r="G14" s="144"/>
      <c r="H14" s="151"/>
    </row>
    <row r="15" spans="1:9" s="146" customFormat="1" ht="21" customHeight="1">
      <c r="A15" s="140" t="s">
        <v>269</v>
      </c>
      <c r="B15" s="147" t="s">
        <v>270</v>
      </c>
      <c r="C15" s="142"/>
      <c r="D15" s="148"/>
      <c r="E15" s="149" t="s">
        <v>271</v>
      </c>
      <c r="F15" s="150"/>
      <c r="G15" s="144"/>
      <c r="H15" s="151"/>
    </row>
    <row r="16" spans="1:9" s="146" customFormat="1" ht="21" customHeight="1">
      <c r="A16" s="140" t="s">
        <v>272</v>
      </c>
      <c r="B16" s="147" t="s">
        <v>273</v>
      </c>
      <c r="C16" s="142"/>
      <c r="D16" s="148"/>
      <c r="E16" s="149" t="s">
        <v>274</v>
      </c>
      <c r="F16" s="150"/>
      <c r="G16" s="144"/>
      <c r="H16" s="151"/>
    </row>
    <row r="19" spans="1:7">
      <c r="A19" s="561" t="s">
        <v>275</v>
      </c>
      <c r="B19" s="561"/>
      <c r="C19" s="561"/>
    </row>
    <row r="20" spans="1:7" s="124" customFormat="1" ht="23.1" customHeight="1">
      <c r="A20" s="126"/>
      <c r="B20" s="126"/>
      <c r="C20" s="126"/>
      <c r="D20" s="152" t="s">
        <v>276</v>
      </c>
      <c r="E20" s="153"/>
      <c r="F20" s="139"/>
      <c r="G20" s="139"/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 xr:uid="{00000000-0002-0000-25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List07">
    <tabColor indexed="47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4">
    <tabColor rgb="FFEAEBEE"/>
  </sheetPr>
  <dimension ref="A1:I56"/>
  <sheetViews>
    <sheetView showGridLines="0" topLeftCell="E33" zoomScaleNormal="100" workbookViewId="0">
      <selection activeCell="E39" sqref="E39"/>
    </sheetView>
  </sheetViews>
  <sheetFormatPr defaultRowHeight="11.25"/>
  <cols>
    <col min="1" max="2" width="15" style="447" hidden="1" customWidth="1"/>
    <col min="3" max="3" width="3.7109375" style="124" customWidth="1"/>
    <col min="4" max="4" width="9.28515625" style="125" customWidth="1"/>
    <col min="5" max="5" width="56.85546875" style="124" customWidth="1"/>
    <col min="6" max="6" width="64.42578125" style="124" customWidth="1"/>
    <col min="7" max="7" width="113.5703125" style="124" customWidth="1"/>
    <col min="8" max="10" width="9.140625" style="124"/>
    <col min="11" max="11" width="29.140625" style="124" customWidth="1"/>
    <col min="12" max="12" width="25.5703125" style="124" customWidth="1"/>
    <col min="13" max="14" width="3.7109375" style="124" customWidth="1"/>
    <col min="15" max="16384" width="9.140625" style="124"/>
  </cols>
  <sheetData>
    <row r="1" spans="1:8" hidden="1">
      <c r="A1" s="447" t="s">
        <v>371</v>
      </c>
    </row>
    <row r="2" spans="1:8" hidden="1"/>
    <row r="3" spans="1:8" s="212" customFormat="1" ht="6">
      <c r="A3" s="447"/>
      <c r="B3" s="447"/>
      <c r="D3" s="213"/>
    </row>
    <row r="4" spans="1:8" ht="22.5">
      <c r="D4" s="479" t="s">
        <v>552</v>
      </c>
      <c r="E4" s="479"/>
      <c r="F4" s="479"/>
      <c r="G4" s="330"/>
      <c r="H4" s="206"/>
    </row>
    <row r="5" spans="1:8" s="212" customFormat="1" ht="6">
      <c r="A5" s="447"/>
      <c r="B5" s="447"/>
      <c r="D5" s="487"/>
      <c r="E5" s="487"/>
      <c r="F5" s="487"/>
      <c r="G5" s="487"/>
    </row>
    <row r="6" spans="1:8" hidden="1">
      <c r="A6" s="448"/>
      <c r="B6" s="448"/>
      <c r="C6" s="126"/>
      <c r="D6" s="166"/>
      <c r="E6" s="488" t="s">
        <v>505</v>
      </c>
      <c r="F6" s="488"/>
    </row>
    <row r="7" spans="1:8">
      <c r="A7" s="448"/>
      <c r="B7" s="448"/>
      <c r="C7" s="126"/>
      <c r="D7" s="483" t="s">
        <v>384</v>
      </c>
      <c r="E7" s="484"/>
      <c r="F7" s="484"/>
      <c r="G7" s="489" t="s">
        <v>386</v>
      </c>
    </row>
    <row r="8" spans="1:8">
      <c r="A8" s="448"/>
      <c r="B8" s="448"/>
      <c r="C8" s="126"/>
      <c r="D8" s="197" t="s">
        <v>32</v>
      </c>
      <c r="E8" s="202" t="s">
        <v>385</v>
      </c>
      <c r="F8" s="202" t="s">
        <v>383</v>
      </c>
      <c r="G8" s="490"/>
    </row>
    <row r="9" spans="1:8" ht="12" customHeight="1">
      <c r="A9" s="448"/>
      <c r="B9" s="448"/>
      <c r="C9" s="126"/>
      <c r="D9" s="167">
        <v>1</v>
      </c>
      <c r="E9" s="167">
        <v>2</v>
      </c>
      <c r="F9" s="167">
        <v>3</v>
      </c>
      <c r="G9" s="167">
        <v>4</v>
      </c>
    </row>
    <row r="10" spans="1:8" ht="22.5">
      <c r="A10" s="448"/>
      <c r="B10" s="448"/>
      <c r="C10" s="126"/>
      <c r="D10" s="165" t="s">
        <v>33</v>
      </c>
      <c r="E10" s="203" t="s">
        <v>524</v>
      </c>
      <c r="F10" s="324" t="str">
        <f>IF(region_name="","",region_name)</f>
        <v>Ленинградская область</v>
      </c>
      <c r="G10" s="203" t="s">
        <v>435</v>
      </c>
      <c r="H10" s="206"/>
    </row>
    <row r="11" spans="1:8" ht="22.5">
      <c r="A11" s="448"/>
      <c r="B11" s="448"/>
      <c r="C11" s="126"/>
      <c r="D11" s="165" t="s">
        <v>5</v>
      </c>
      <c r="E11" s="203" t="s">
        <v>388</v>
      </c>
      <c r="F11" s="204" t="s">
        <v>389</v>
      </c>
      <c r="G11" s="200"/>
      <c r="H11" s="206"/>
    </row>
    <row r="12" spans="1:8" ht="22.5">
      <c r="A12" s="448"/>
      <c r="B12" s="448"/>
      <c r="C12" s="126"/>
      <c r="D12" s="165" t="s">
        <v>390</v>
      </c>
      <c r="E12" s="164" t="s">
        <v>395</v>
      </c>
      <c r="F12" s="325" t="s">
        <v>1977</v>
      </c>
      <c r="G12" s="203" t="s">
        <v>434</v>
      </c>
      <c r="H12" s="206"/>
    </row>
    <row r="13" spans="1:8" ht="22.5">
      <c r="A13" s="448"/>
      <c r="B13" s="448"/>
      <c r="C13" s="126"/>
      <c r="D13" s="165" t="s">
        <v>391</v>
      </c>
      <c r="E13" s="164" t="s">
        <v>397</v>
      </c>
      <c r="F13" s="324" t="str">
        <f>IF(inn="","",inn)</f>
        <v>7813561990</v>
      </c>
      <c r="G13" s="203" t="s">
        <v>433</v>
      </c>
      <c r="H13" s="206"/>
    </row>
    <row r="14" spans="1:8" ht="22.5">
      <c r="A14" s="448"/>
      <c r="B14" s="448"/>
      <c r="C14" s="126"/>
      <c r="D14" s="165" t="s">
        <v>392</v>
      </c>
      <c r="E14" s="164" t="s">
        <v>396</v>
      </c>
      <c r="F14" s="324" t="str">
        <f>IF(kpp="","",kpp)</f>
        <v>780101001</v>
      </c>
      <c r="G14" s="203" t="s">
        <v>432</v>
      </c>
      <c r="H14" s="206"/>
    </row>
    <row r="15" spans="1:8" ht="22.5">
      <c r="A15" s="448"/>
      <c r="B15" s="448"/>
      <c r="C15" s="126"/>
      <c r="D15" s="165" t="s">
        <v>393</v>
      </c>
      <c r="E15" s="164" t="s">
        <v>398</v>
      </c>
      <c r="F15" s="325" t="s">
        <v>1978</v>
      </c>
      <c r="G15" s="203" t="s">
        <v>431</v>
      </c>
      <c r="H15" s="206"/>
    </row>
    <row r="16" spans="1:8" ht="22.5">
      <c r="A16" s="448"/>
      <c r="B16" s="448"/>
      <c r="C16" s="126"/>
      <c r="D16" s="165" t="s">
        <v>394</v>
      </c>
      <c r="E16" s="164" t="s">
        <v>399</v>
      </c>
      <c r="F16" s="326" t="s">
        <v>1979</v>
      </c>
      <c r="G16" s="203" t="s">
        <v>428</v>
      </c>
      <c r="H16" s="206"/>
    </row>
    <row r="17" spans="1:8" ht="33.75">
      <c r="A17" s="448"/>
      <c r="B17" s="448"/>
      <c r="C17" s="126"/>
      <c r="D17" s="165" t="s">
        <v>400</v>
      </c>
      <c r="E17" s="164" t="s">
        <v>401</v>
      </c>
      <c r="F17" s="325" t="s">
        <v>2013</v>
      </c>
      <c r="G17" s="200"/>
      <c r="H17" s="206"/>
    </row>
    <row r="18" spans="1:8" ht="22.5" hidden="1">
      <c r="A18" s="492">
        <v>1</v>
      </c>
      <c r="B18" s="448"/>
      <c r="C18" s="491"/>
      <c r="D18" s="446" t="str">
        <f>"2.7."&amp;A18</f>
        <v>2.7.1</v>
      </c>
      <c r="E18" s="164" t="s">
        <v>544</v>
      </c>
      <c r="F18" s="204" t="s">
        <v>389</v>
      </c>
      <c r="G18" s="203" t="s">
        <v>576</v>
      </c>
      <c r="H18" s="206"/>
    </row>
    <row r="19" spans="1:8" ht="22.5" hidden="1">
      <c r="A19" s="492"/>
      <c r="B19" s="448"/>
      <c r="C19" s="491"/>
      <c r="D19" s="446" t="str">
        <f>"2.7."&amp;A18&amp;".1"</f>
        <v>2.7.1.1</v>
      </c>
      <c r="E19" s="154" t="s">
        <v>545</v>
      </c>
      <c r="F19" s="442" t="s">
        <v>376</v>
      </c>
      <c r="G19" s="200"/>
      <c r="H19" s="206"/>
    </row>
    <row r="20" spans="1:8" ht="22.5" hidden="1">
      <c r="A20" s="492"/>
      <c r="B20" s="448"/>
      <c r="C20" s="491"/>
      <c r="D20" s="446" t="str">
        <f>"2.7."&amp;A18&amp;".2"</f>
        <v>2.7.1.2</v>
      </c>
      <c r="E20" s="154" t="s">
        <v>546</v>
      </c>
      <c r="F20" s="443" t="s">
        <v>376</v>
      </c>
      <c r="G20" s="203" t="s">
        <v>547</v>
      </c>
      <c r="H20" s="206"/>
    </row>
    <row r="21" spans="1:8" ht="22.5" hidden="1">
      <c r="A21" s="492"/>
      <c r="B21" s="448"/>
      <c r="C21" s="491"/>
      <c r="D21" s="446" t="str">
        <f>"2.7."&amp;A18&amp;".3"</f>
        <v>2.7.1.3</v>
      </c>
      <c r="E21" s="154" t="s">
        <v>548</v>
      </c>
      <c r="F21" s="442" t="s">
        <v>376</v>
      </c>
      <c r="G21" s="200"/>
      <c r="H21" s="206"/>
    </row>
    <row r="22" spans="1:8" ht="22.5" hidden="1">
      <c r="A22" s="492"/>
      <c r="B22" s="448"/>
      <c r="C22" s="491"/>
      <c r="D22" s="446" t="str">
        <f>"2.7."&amp;A18&amp;".4"</f>
        <v>2.7.1.4</v>
      </c>
      <c r="E22" s="154" t="s">
        <v>549</v>
      </c>
      <c r="F22" s="442" t="s">
        <v>376</v>
      </c>
      <c r="G22" s="203" t="s">
        <v>550</v>
      </c>
      <c r="H22" s="206"/>
    </row>
    <row r="23" spans="1:8" ht="15" hidden="1">
      <c r="A23" s="448"/>
      <c r="B23" s="448"/>
      <c r="C23" s="126"/>
      <c r="D23" s="189"/>
      <c r="E23" s="209" t="s">
        <v>376</v>
      </c>
      <c r="F23" s="190"/>
      <c r="G23" s="376"/>
      <c r="H23" s="211"/>
    </row>
    <row r="24" spans="1:8" ht="22.5">
      <c r="A24" s="448"/>
      <c r="B24" s="448"/>
      <c r="C24" s="126"/>
      <c r="D24" s="165" t="s">
        <v>6</v>
      </c>
      <c r="E24" s="203" t="s">
        <v>525</v>
      </c>
      <c r="F24" s="204" t="s">
        <v>389</v>
      </c>
      <c r="G24" s="200"/>
      <c r="H24" s="206"/>
    </row>
    <row r="25" spans="1:8" ht="22.5">
      <c r="A25" s="448"/>
      <c r="B25" s="448"/>
      <c r="C25" s="126"/>
      <c r="D25" s="165" t="s">
        <v>402</v>
      </c>
      <c r="E25" s="164" t="s">
        <v>403</v>
      </c>
      <c r="F25" s="204" t="s">
        <v>389</v>
      </c>
      <c r="G25" s="200"/>
      <c r="H25" s="206"/>
    </row>
    <row r="26" spans="1:8" ht="22.5">
      <c r="A26" s="448"/>
      <c r="B26" s="448"/>
      <c r="C26" s="126"/>
      <c r="D26" s="165" t="s">
        <v>412</v>
      </c>
      <c r="E26" s="154" t="s">
        <v>404</v>
      </c>
      <c r="F26" s="325" t="s">
        <v>1980</v>
      </c>
      <c r="G26" s="203" t="s">
        <v>526</v>
      </c>
      <c r="H26" s="206"/>
    </row>
    <row r="27" spans="1:8" ht="22.5">
      <c r="A27" s="448"/>
      <c r="B27" s="448"/>
      <c r="C27" s="126"/>
      <c r="D27" s="165" t="s">
        <v>413</v>
      </c>
      <c r="E27" s="154" t="s">
        <v>405</v>
      </c>
      <c r="F27" s="325" t="s">
        <v>1981</v>
      </c>
      <c r="G27" s="203" t="s">
        <v>527</v>
      </c>
      <c r="H27" s="206"/>
    </row>
    <row r="28" spans="1:8" ht="22.5">
      <c r="A28" s="448"/>
      <c r="B28" s="448"/>
      <c r="C28" s="126"/>
      <c r="D28" s="165" t="s">
        <v>414</v>
      </c>
      <c r="E28" s="154" t="s">
        <v>406</v>
      </c>
      <c r="F28" s="325" t="s">
        <v>1982</v>
      </c>
      <c r="G28" s="203" t="s">
        <v>528</v>
      </c>
      <c r="H28" s="206"/>
    </row>
    <row r="29" spans="1:8" ht="22.5">
      <c r="A29" s="448"/>
      <c r="B29" s="448"/>
      <c r="C29" s="126"/>
      <c r="D29" s="165" t="s">
        <v>409</v>
      </c>
      <c r="E29" s="164" t="s">
        <v>407</v>
      </c>
      <c r="F29" s="325" t="s">
        <v>1975</v>
      </c>
      <c r="G29" s="200"/>
      <c r="H29" s="206"/>
    </row>
    <row r="30" spans="1:8" ht="22.5">
      <c r="A30" s="448"/>
      <c r="B30" s="448"/>
      <c r="C30" s="126"/>
      <c r="D30" s="165" t="s">
        <v>410</v>
      </c>
      <c r="E30" s="164" t="s">
        <v>408</v>
      </c>
      <c r="F30" s="325" t="s">
        <v>1993</v>
      </c>
      <c r="G30" s="200"/>
      <c r="H30" s="206"/>
    </row>
    <row r="31" spans="1:8" ht="22.5">
      <c r="A31" s="448"/>
      <c r="B31" s="448"/>
      <c r="C31" s="126"/>
      <c r="D31" s="165" t="s">
        <v>411</v>
      </c>
      <c r="E31" s="164" t="s">
        <v>343</v>
      </c>
      <c r="F31" s="325" t="s">
        <v>1976</v>
      </c>
      <c r="G31" s="200"/>
      <c r="H31" s="206"/>
    </row>
    <row r="32" spans="1:8" ht="22.5">
      <c r="A32" s="448"/>
      <c r="B32" s="448"/>
      <c r="C32" s="126"/>
      <c r="D32" s="165" t="s">
        <v>7</v>
      </c>
      <c r="E32" s="205" t="s">
        <v>362</v>
      </c>
      <c r="F32" s="204" t="s">
        <v>389</v>
      </c>
      <c r="G32" s="200"/>
      <c r="H32" s="206"/>
    </row>
    <row r="33" spans="1:8" ht="22.5">
      <c r="A33" s="448"/>
      <c r="B33" s="448"/>
      <c r="C33" s="126"/>
      <c r="D33" s="165" t="s">
        <v>418</v>
      </c>
      <c r="E33" s="164" t="s">
        <v>415</v>
      </c>
      <c r="F33" s="325" t="s">
        <v>1983</v>
      </c>
      <c r="G33" s="203" t="s">
        <v>430</v>
      </c>
      <c r="H33" s="206"/>
    </row>
    <row r="34" spans="1:8" ht="22.5">
      <c r="A34" s="448"/>
      <c r="B34" s="448"/>
      <c r="C34" s="126"/>
      <c r="D34" s="165" t="s">
        <v>419</v>
      </c>
      <c r="E34" s="164" t="s">
        <v>416</v>
      </c>
      <c r="F34" s="325" t="s">
        <v>1984</v>
      </c>
      <c r="G34" s="203" t="s">
        <v>429</v>
      </c>
      <c r="H34" s="206"/>
    </row>
    <row r="35" spans="1:8" ht="22.5">
      <c r="A35" s="448"/>
      <c r="B35" s="448"/>
      <c r="C35" s="126"/>
      <c r="D35" s="165" t="s">
        <v>420</v>
      </c>
      <c r="E35" s="164" t="s">
        <v>417</v>
      </c>
      <c r="F35" s="325" t="s">
        <v>1985</v>
      </c>
      <c r="G35" s="203" t="s">
        <v>529</v>
      </c>
      <c r="H35" s="206"/>
    </row>
    <row r="36" spans="1:8" ht="33.75">
      <c r="A36" s="448"/>
      <c r="B36" s="448"/>
      <c r="C36" s="126"/>
      <c r="D36" s="165" t="s">
        <v>20</v>
      </c>
      <c r="E36" s="205" t="s">
        <v>421</v>
      </c>
      <c r="F36" s="325" t="s">
        <v>2014</v>
      </c>
      <c r="G36" s="203" t="s">
        <v>531</v>
      </c>
      <c r="H36" s="206"/>
    </row>
    <row r="37" spans="1:8" ht="33.75">
      <c r="A37" s="448"/>
      <c r="B37" s="448"/>
      <c r="C37" s="126"/>
      <c r="D37" s="165" t="s">
        <v>21</v>
      </c>
      <c r="E37" s="205" t="s">
        <v>530</v>
      </c>
      <c r="F37" s="325" t="s">
        <v>2014</v>
      </c>
      <c r="G37" s="203" t="s">
        <v>531</v>
      </c>
      <c r="H37" s="206"/>
    </row>
    <row r="38" spans="1:8" ht="22.5">
      <c r="A38" s="448"/>
      <c r="B38" s="448"/>
      <c r="C38" s="126"/>
      <c r="D38" s="207" t="s">
        <v>115</v>
      </c>
      <c r="E38" s="208" t="s">
        <v>436</v>
      </c>
      <c r="F38" s="204" t="s">
        <v>389</v>
      </c>
      <c r="G38" s="327"/>
      <c r="H38" s="206"/>
    </row>
    <row r="39" spans="1:8" ht="22.5">
      <c r="A39" s="448"/>
      <c r="B39" s="448"/>
      <c r="C39" s="126"/>
      <c r="D39" s="165" t="s">
        <v>422</v>
      </c>
      <c r="E39" s="164" t="s">
        <v>408</v>
      </c>
      <c r="F39" s="325" t="s">
        <v>1993</v>
      </c>
      <c r="G39" s="485" t="s">
        <v>532</v>
      </c>
      <c r="H39" s="206"/>
    </row>
    <row r="40" spans="1:8" ht="15" customHeight="1">
      <c r="A40" s="448"/>
      <c r="B40" s="448"/>
      <c r="C40" s="126"/>
      <c r="D40" s="189"/>
      <c r="E40" s="209" t="s">
        <v>441</v>
      </c>
      <c r="F40" s="191"/>
      <c r="G40" s="486"/>
      <c r="H40" s="211"/>
    </row>
    <row r="41" spans="1:8" ht="22.5">
      <c r="A41" s="448"/>
      <c r="B41" s="448"/>
      <c r="C41" s="126"/>
      <c r="D41" s="165" t="s">
        <v>116</v>
      </c>
      <c r="E41" s="205" t="s">
        <v>372</v>
      </c>
      <c r="F41" s="325" t="s">
        <v>2124</v>
      </c>
      <c r="G41" s="203" t="s">
        <v>437</v>
      </c>
      <c r="H41" s="206"/>
    </row>
    <row r="42" spans="1:8" ht="22.5">
      <c r="A42" s="448"/>
      <c r="B42" s="448"/>
      <c r="C42" s="126"/>
      <c r="D42" s="165" t="s">
        <v>143</v>
      </c>
      <c r="E42" s="205" t="s">
        <v>251</v>
      </c>
      <c r="F42" s="326" t="s">
        <v>2125</v>
      </c>
      <c r="G42" s="200"/>
      <c r="H42" s="206"/>
    </row>
    <row r="43" spans="1:8" ht="22.5">
      <c r="A43" s="448"/>
      <c r="B43" s="448"/>
      <c r="C43" s="126"/>
      <c r="D43" s="165" t="s">
        <v>144</v>
      </c>
      <c r="E43" s="205" t="s">
        <v>423</v>
      </c>
      <c r="F43" s="204" t="s">
        <v>389</v>
      </c>
      <c r="G43" s="208"/>
      <c r="H43" s="206"/>
    </row>
    <row r="44" spans="1:8" ht="22.5">
      <c r="A44" s="480" t="s">
        <v>427</v>
      </c>
      <c r="B44" s="448"/>
      <c r="C44" s="338"/>
      <c r="D44" s="165" t="s">
        <v>427</v>
      </c>
      <c r="E44" s="164" t="s">
        <v>477</v>
      </c>
      <c r="F44" s="309" t="s">
        <v>1991</v>
      </c>
      <c r="G44" s="208" t="s">
        <v>438</v>
      </c>
      <c r="H44" s="206"/>
    </row>
    <row r="45" spans="1:8" ht="22.5">
      <c r="A45" s="480"/>
      <c r="B45" s="448"/>
      <c r="C45" s="338"/>
      <c r="D45" s="165" t="s">
        <v>478</v>
      </c>
      <c r="E45" s="164" t="s">
        <v>424</v>
      </c>
      <c r="F45" s="309" t="s">
        <v>1991</v>
      </c>
      <c r="G45" s="208" t="s">
        <v>439</v>
      </c>
      <c r="H45" s="206"/>
    </row>
    <row r="46" spans="1:8" ht="33.75">
      <c r="A46" s="480"/>
      <c r="B46" s="448"/>
      <c r="C46" s="338"/>
      <c r="D46" s="165" t="s">
        <v>479</v>
      </c>
      <c r="E46" s="164" t="s">
        <v>425</v>
      </c>
      <c r="F46" s="375" t="s">
        <v>1991</v>
      </c>
      <c r="G46" s="208" t="s">
        <v>440</v>
      </c>
      <c r="H46" s="206"/>
    </row>
    <row r="47" spans="1:8" ht="45">
      <c r="A47" s="480"/>
      <c r="B47" s="448"/>
      <c r="C47" s="338"/>
      <c r="D47" s="165" t="s">
        <v>480</v>
      </c>
      <c r="E47" s="374" t="s">
        <v>426</v>
      </c>
      <c r="F47" s="309" t="s">
        <v>1992</v>
      </c>
      <c r="G47" s="203" t="s">
        <v>533</v>
      </c>
      <c r="H47" s="206"/>
    </row>
    <row r="48" spans="1:8" ht="15">
      <c r="A48" s="448"/>
      <c r="B48" s="448"/>
      <c r="C48" s="126"/>
      <c r="D48" s="189"/>
      <c r="E48" s="209" t="s">
        <v>366</v>
      </c>
      <c r="F48" s="190"/>
      <c r="G48" s="376"/>
      <c r="H48" s="211"/>
    </row>
    <row r="49" spans="1:9">
      <c r="A49" s="448"/>
      <c r="B49" s="448"/>
      <c r="C49" s="126"/>
    </row>
    <row r="50" spans="1:9" s="133" customFormat="1" ht="27.75" customHeight="1">
      <c r="A50" s="449"/>
      <c r="B50" s="450"/>
      <c r="C50" s="481"/>
      <c r="D50" s="482" t="s">
        <v>543</v>
      </c>
      <c r="E50" s="482"/>
      <c r="F50" s="482"/>
      <c r="G50" s="482"/>
      <c r="H50" s="113"/>
      <c r="I50" s="113"/>
    </row>
    <row r="51" spans="1:9" s="133" customFormat="1" ht="27.75" customHeight="1">
      <c r="A51" s="448"/>
      <c r="B51" s="448"/>
      <c r="C51" s="481"/>
      <c r="D51" s="482"/>
      <c r="E51" s="482"/>
      <c r="F51" s="482"/>
      <c r="G51" s="482"/>
    </row>
    <row r="52" spans="1:9">
      <c r="D52" s="131"/>
      <c r="E52" s="132"/>
      <c r="F52" s="132"/>
      <c r="G52" s="132"/>
    </row>
    <row r="53" spans="1:9" ht="27" customHeight="1">
      <c r="D53" s="134"/>
      <c r="E53" s="377"/>
      <c r="F53" s="193"/>
      <c r="G53" s="193"/>
    </row>
    <row r="54" spans="1:9">
      <c r="D54" s="131"/>
      <c r="E54" s="132"/>
      <c r="F54" s="132"/>
      <c r="G54" s="132"/>
    </row>
    <row r="55" spans="1:9" ht="39" customHeight="1">
      <c r="D55" s="135"/>
      <c r="E55" s="194"/>
      <c r="F55" s="194"/>
      <c r="G55" s="194"/>
    </row>
    <row r="56" spans="1:9" ht="27" customHeight="1">
      <c r="D56" s="135"/>
      <c r="E56" s="194"/>
      <c r="F56" s="194"/>
      <c r="G56" s="194"/>
    </row>
  </sheetData>
  <sheetProtection algorithmName="SHA-512" hashValue="oQ2j5ilOyNl6yMGCPX/Xq58Z9nSrLr7ZCHcKWqdzv34QgMD3H0CcPZIDUZIIv968HhBnY3T8M/velo/6TEPUUQ==" saltValue="D/IvKU2hxcyJ1qM82q5a2g==" spinCount="100000" sheet="1" objects="1" scenarios="1" formatColumns="0" formatRows="0"/>
  <mergeCells count="11">
    <mergeCell ref="D4:F4"/>
    <mergeCell ref="A44:A47"/>
    <mergeCell ref="C50:C51"/>
    <mergeCell ref="D50:G51"/>
    <mergeCell ref="D7:F7"/>
    <mergeCell ref="G39:G40"/>
    <mergeCell ref="D5:G5"/>
    <mergeCell ref="E6:F6"/>
    <mergeCell ref="G7:G8"/>
    <mergeCell ref="C18:C22"/>
    <mergeCell ref="A18:A22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 F20" xr:uid="{00000000-0002-0000-0300-000000000000}"/>
    <dataValidation type="textLength" operator="lessThanOrEqual" allowBlank="1" showInputMessage="1" showErrorMessage="1" errorTitle="Ошибка" error="Допускается ввод не более 900 символов!" sqref="F12 F41:F42 F26:F31 F15 F39 F33:F37 F17 F19 F21:F22" xr:uid="{00000000-0002-0000-03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44:F47" xr:uid="{00000000-0002-0000-0300-000002000000}">
      <formula1>"a"</formula1>
    </dataValidation>
  </dataValidations>
  <pageMargins left="0.7" right="0.7" top="0.75" bottom="0.75" header="0.3" footer="0.3"/>
  <pageSetup paperSize="9" orientation="portrait" horizontalDpi="4294967292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frmReg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2">
    <tabColor rgb="FFEAEBEE"/>
    <pageSetUpPr fitToPage="1"/>
  </sheetPr>
  <dimension ref="A1:AC13"/>
  <sheetViews>
    <sheetView showGridLines="0" topLeftCell="C3" zoomScaleNormal="100" workbookViewId="0">
      <pane xSplit="4" ySplit="8" topLeftCell="G11" activePane="bottomRight" state="frozen"/>
      <selection activeCell="C3" sqref="C3"/>
      <selection pane="topRight" activeCell="G3" sqref="G3"/>
      <selection pane="bottomLeft" activeCell="C11" sqref="C11"/>
      <selection pane="bottomRight" activeCell="P11" sqref="P11"/>
    </sheetView>
  </sheetViews>
  <sheetFormatPr defaultColWidth="10.5703125" defaultRowHeight="14.25"/>
  <cols>
    <col min="1" max="1" width="9.140625" style="53" hidden="1" customWidth="1"/>
    <col min="2" max="2" width="9.140625" style="38" hidden="1" customWidth="1"/>
    <col min="3" max="3" width="3.7109375" style="56" customWidth="1"/>
    <col min="4" max="4" width="5.5703125" style="38" customWidth="1"/>
    <col min="5" max="6" width="38.140625" style="38" customWidth="1"/>
    <col min="7" max="10" width="19.85546875" style="38" customWidth="1"/>
    <col min="11" max="11" width="9.7109375" style="38" customWidth="1"/>
    <col min="12" max="17" width="19.85546875" style="38" customWidth="1"/>
    <col min="18" max="18" width="103.7109375" style="38" customWidth="1"/>
    <col min="19" max="19" width="3.7109375" style="63" customWidth="1"/>
    <col min="20" max="22" width="10.5703125" style="235" hidden="1" customWidth="1"/>
    <col min="23" max="23" width="13.7109375" style="235" hidden="1" customWidth="1"/>
    <col min="24" max="24" width="15.42578125" style="235" hidden="1" customWidth="1"/>
    <col min="25" max="25" width="16.28515625" style="235" hidden="1" customWidth="1"/>
    <col min="26" max="29" width="0" style="235" hidden="1" customWidth="1"/>
    <col min="30" max="16384" width="10.5703125" style="38"/>
  </cols>
  <sheetData>
    <row r="1" spans="1:29" ht="16.5" hidden="1" customHeight="1">
      <c r="E1" s="404"/>
      <c r="F1" s="404"/>
    </row>
    <row r="2" spans="1:29" ht="16.5" hidden="1" customHeight="1"/>
    <row r="3" spans="1:29" s="215" customFormat="1" ht="6">
      <c r="A3" s="214"/>
      <c r="C3" s="221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T3" s="235"/>
      <c r="U3" s="235"/>
      <c r="V3" s="235"/>
      <c r="W3" s="235"/>
      <c r="X3" s="235"/>
      <c r="Y3" s="235"/>
      <c r="Z3" s="235"/>
      <c r="AA3" s="235"/>
      <c r="AB3" s="235"/>
      <c r="AC3" s="235"/>
    </row>
    <row r="4" spans="1:29" ht="22.5" customHeight="1">
      <c r="C4" s="55"/>
      <c r="D4" s="495" t="s">
        <v>551</v>
      </c>
      <c r="E4" s="496"/>
      <c r="F4" s="496"/>
      <c r="G4" s="496"/>
      <c r="H4" s="496"/>
      <c r="I4" s="496"/>
      <c r="J4" s="497"/>
      <c r="K4" s="497"/>
      <c r="L4" s="497"/>
      <c r="M4" s="497"/>
      <c r="N4" s="497"/>
      <c r="O4" s="497"/>
      <c r="P4" s="497"/>
      <c r="Q4" s="497"/>
      <c r="R4" s="331"/>
      <c r="S4" s="230"/>
    </row>
    <row r="5" spans="1:29" s="215" customFormat="1" ht="6">
      <c r="A5" s="214"/>
      <c r="C5" s="221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T5" s="235"/>
      <c r="U5" s="235"/>
      <c r="V5" s="235"/>
      <c r="W5" s="235"/>
      <c r="X5" s="235"/>
      <c r="Y5" s="235"/>
      <c r="Z5" s="235"/>
      <c r="AA5" s="235"/>
      <c r="AB5" s="235"/>
      <c r="AC5" s="235"/>
    </row>
    <row r="6" spans="1:29" ht="14.25" customHeight="1">
      <c r="C6" s="55"/>
      <c r="D6" s="499" t="s">
        <v>384</v>
      </c>
      <c r="E6" s="499"/>
      <c r="F6" s="499"/>
      <c r="G6" s="499"/>
      <c r="H6" s="499"/>
      <c r="I6" s="500"/>
      <c r="J6" s="500"/>
      <c r="K6" s="500"/>
      <c r="L6" s="500"/>
      <c r="M6" s="500"/>
      <c r="N6" s="500"/>
      <c r="O6" s="500"/>
      <c r="P6" s="500"/>
      <c r="Q6" s="499"/>
      <c r="R6" s="498" t="s">
        <v>386</v>
      </c>
    </row>
    <row r="7" spans="1:29" ht="14.25" customHeight="1">
      <c r="C7" s="55"/>
      <c r="D7" s="501" t="s">
        <v>32</v>
      </c>
      <c r="E7" s="499" t="s">
        <v>553</v>
      </c>
      <c r="F7" s="498" t="s">
        <v>375</v>
      </c>
      <c r="G7" s="500" t="s">
        <v>554</v>
      </c>
      <c r="H7" s="505" t="s">
        <v>555</v>
      </c>
      <c r="I7" s="499" t="s">
        <v>557</v>
      </c>
      <c r="J7" s="499"/>
      <c r="K7" s="499"/>
      <c r="L7" s="507"/>
      <c r="M7" s="499" t="s">
        <v>561</v>
      </c>
      <c r="N7" s="499"/>
      <c r="O7" s="499" t="s">
        <v>562</v>
      </c>
      <c r="P7" s="499"/>
      <c r="Q7" s="503" t="s">
        <v>564</v>
      </c>
      <c r="R7" s="498"/>
    </row>
    <row r="8" spans="1:29" ht="35.25" customHeight="1">
      <c r="C8" s="55"/>
      <c r="D8" s="501"/>
      <c r="E8" s="499"/>
      <c r="F8" s="498"/>
      <c r="G8" s="502"/>
      <c r="H8" s="506"/>
      <c r="I8" s="436" t="s">
        <v>556</v>
      </c>
      <c r="J8" s="436" t="s">
        <v>558</v>
      </c>
      <c r="K8" s="436" t="s">
        <v>559</v>
      </c>
      <c r="L8" s="161" t="s">
        <v>560</v>
      </c>
      <c r="M8" s="436" t="s">
        <v>578</v>
      </c>
      <c r="N8" s="436" t="s">
        <v>560</v>
      </c>
      <c r="O8" s="436" t="s">
        <v>563</v>
      </c>
      <c r="P8" s="436" t="s">
        <v>560</v>
      </c>
      <c r="Q8" s="504"/>
      <c r="R8" s="498"/>
    </row>
    <row r="9" spans="1:29" ht="12" customHeight="1">
      <c r="A9" s="119"/>
      <c r="C9" s="222"/>
      <c r="D9" s="44" t="s">
        <v>33</v>
      </c>
      <c r="E9" s="44" t="s">
        <v>5</v>
      </c>
      <c r="F9" s="44" t="s">
        <v>6</v>
      </c>
      <c r="G9" s="44" t="s">
        <v>7</v>
      </c>
      <c r="H9" s="44" t="s">
        <v>20</v>
      </c>
      <c r="I9" s="44" t="s">
        <v>21</v>
      </c>
      <c r="J9" s="44" t="s">
        <v>115</v>
      </c>
      <c r="K9" s="44" t="s">
        <v>116</v>
      </c>
      <c r="L9" s="44" t="s">
        <v>143</v>
      </c>
      <c r="M9" s="44" t="s">
        <v>144</v>
      </c>
      <c r="N9" s="44" t="s">
        <v>145</v>
      </c>
      <c r="O9" s="44" t="s">
        <v>146</v>
      </c>
      <c r="P9" s="44" t="s">
        <v>147</v>
      </c>
      <c r="Q9" s="44" t="s">
        <v>148</v>
      </c>
      <c r="R9" s="44" t="s">
        <v>149</v>
      </c>
      <c r="S9" s="38"/>
      <c r="Z9" s="427" t="s">
        <v>486</v>
      </c>
      <c r="AA9" s="427" t="s">
        <v>487</v>
      </c>
    </row>
    <row r="10" spans="1:29" s="401" customFormat="1" ht="5.25" hidden="1" customHeight="1">
      <c r="C10" s="403"/>
      <c r="D10" s="406" t="s">
        <v>503</v>
      </c>
      <c r="E10" s="406"/>
      <c r="F10" s="406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</row>
    <row r="11" spans="1:29" ht="90" customHeight="1">
      <c r="A11" s="38"/>
      <c r="C11" s="55"/>
      <c r="D11" s="104" t="s">
        <v>33</v>
      </c>
      <c r="E11" s="326" t="s">
        <v>1986</v>
      </c>
      <c r="F11" s="434" t="s">
        <v>1987</v>
      </c>
      <c r="G11" s="451">
        <f>2145.842/1000+0.2264</f>
        <v>2.372242</v>
      </c>
      <c r="H11" s="451">
        <v>0</v>
      </c>
      <c r="I11" s="177">
        <v>0</v>
      </c>
      <c r="J11" s="380">
        <v>0</v>
      </c>
      <c r="K11" s="438"/>
      <c r="L11" s="380">
        <v>0</v>
      </c>
      <c r="M11" s="177">
        <v>0</v>
      </c>
      <c r="N11" s="380">
        <v>0</v>
      </c>
      <c r="O11" s="177">
        <v>2</v>
      </c>
      <c r="P11" s="380">
        <v>31.783000000000001</v>
      </c>
      <c r="Q11" s="177">
        <v>0</v>
      </c>
      <c r="R11" s="493" t="s">
        <v>579</v>
      </c>
      <c r="S11" s="38"/>
      <c r="Z11" s="427" t="str">
        <f>IF(E11="","n",IF(ISERROR(MATCH(E11,List05_CS_Copy,0)),"n","y"))</f>
        <v>y</v>
      </c>
      <c r="AA11" s="427" t="str">
        <f>IF(F11="","n",IF(ISERROR(MATCH(F11,List05_VD_Copy,0)),"n","y"))</f>
        <v>y</v>
      </c>
    </row>
    <row r="12" spans="1:29" ht="15" customHeight="1">
      <c r="A12" s="38"/>
      <c r="C12" s="55"/>
      <c r="D12" s="407"/>
      <c r="E12" s="408" t="s">
        <v>467</v>
      </c>
      <c r="F12" s="408" t="s">
        <v>376</v>
      </c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2"/>
      <c r="R12" s="494"/>
      <c r="S12" s="38"/>
    </row>
    <row r="13" spans="1:29" ht="3" customHeight="1">
      <c r="A13" s="119"/>
      <c r="S13" s="38"/>
    </row>
  </sheetData>
  <sheetProtection algorithmName="SHA-512" hashValue="AeuWO3+Jrjrm0TgfwEuVkcrMNvHFMzpXWXhHN4b/+KZuicWMdfZF/yikZuk85pLIwdk0CkE/gCFBwuE+z6EMzQ==" saltValue="+8mX7GDaRX3GPG/Zel1mWQ==" spinCount="100000" sheet="1" objects="1" scenarios="1" formatColumns="0" formatRows="0"/>
  <mergeCells count="13">
    <mergeCell ref="R11:R12"/>
    <mergeCell ref="D4:Q4"/>
    <mergeCell ref="R6:R8"/>
    <mergeCell ref="D6:Q6"/>
    <mergeCell ref="D7:D8"/>
    <mergeCell ref="E7:E8"/>
    <mergeCell ref="F7:F8"/>
    <mergeCell ref="G7:G8"/>
    <mergeCell ref="Q7:Q8"/>
    <mergeCell ref="H7:H8"/>
    <mergeCell ref="I7:L7"/>
    <mergeCell ref="M7:N7"/>
    <mergeCell ref="O7:P7"/>
  </mergeCells>
  <dataValidations count="7">
    <dataValidation type="decimal" allowBlank="1" showErrorMessage="1" errorTitle="Ошибка" error="Допускается ввод только неотрицательных чисел!" sqref="G10:Q10 N11 L11 J11 P11" xr:uid="{00000000-0002-0000-0400-000000000000}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 xr:uid="{00000000-0002-0000-0400-000001000000}"/>
    <dataValidation type="whole" allowBlank="1" showErrorMessage="1" errorTitle="Ошибка" error="Допускается ввод только неотрицательных целых чисел!" sqref="M11 Q11 O11 I11" xr:uid="{00000000-0002-0000-0400-000002000000}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 xr:uid="{00000000-0002-0000-0400-000003000000}"/>
    <dataValidation type="textLength" operator="lessThanOrEqual" allowBlank="1" showInputMessage="1" showErrorMessage="1" errorTitle="Ошибка" error="Допускается ввод не более 900 символов!" sqref="E11" xr:uid="{00000000-0002-0000-0400-000004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11" xr:uid="{00000000-0002-0000-0400-000005000000}">
      <formula1>kind_of_unit</formula1>
    </dataValidation>
    <dataValidation type="decimal" allowBlank="1" showErrorMessage="1" errorTitle="Ошибка" error="Допускается ввод только неотрицательных чисел!" sqref="G11:H11" xr:uid="{00000000-0002-0000-0400-000006000000}">
      <formula1>0</formula1>
      <formula2>9.99999999999999E+37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EAEBEE"/>
    <pageSetUpPr fitToPage="1"/>
  </sheetPr>
  <dimension ref="A1:V15"/>
  <sheetViews>
    <sheetView showGridLines="0" topLeftCell="C3" zoomScaleNormal="100" workbookViewId="0">
      <selection activeCell="J11" sqref="J11"/>
    </sheetView>
  </sheetViews>
  <sheetFormatPr defaultColWidth="10.5703125" defaultRowHeight="14.25"/>
  <cols>
    <col min="1" max="1" width="9.140625" style="53" hidden="1" customWidth="1"/>
    <col min="2" max="2" width="9.140625" style="38" hidden="1" customWidth="1"/>
    <col min="3" max="3" width="3.7109375" style="56" customWidth="1"/>
    <col min="4" max="4" width="6.28515625" style="38" bestFit="1" customWidth="1"/>
    <col min="5" max="5" width="30.7109375" style="38" customWidth="1"/>
    <col min="6" max="6" width="3.7109375" style="38" customWidth="1"/>
    <col min="7" max="7" width="6.28515625" style="38" bestFit="1" customWidth="1"/>
    <col min="8" max="8" width="30.7109375" style="38" customWidth="1"/>
    <col min="9" max="9" width="9" style="38" bestFit="1" customWidth="1"/>
    <col min="10" max="10" width="12.140625" style="38" customWidth="1"/>
    <col min="11" max="11" width="46.7109375" style="38" customWidth="1"/>
    <col min="12" max="12" width="100.28515625" style="38" customWidth="1"/>
    <col min="13" max="13" width="7.5703125" style="63" hidden="1" customWidth="1"/>
    <col min="14" max="14" width="10.5703125" style="38" hidden="1" customWidth="1"/>
    <col min="15" max="22" width="0" style="38" hidden="1" customWidth="1"/>
    <col min="23" max="16384" width="10.5703125" style="38"/>
  </cols>
  <sheetData>
    <row r="1" spans="1:22" s="235" customFormat="1" ht="16.5" hidden="1" customHeight="1">
      <c r="C1" s="350"/>
      <c r="P1" s="235" t="s">
        <v>157</v>
      </c>
      <c r="Q1" s="235" t="s">
        <v>158</v>
      </c>
      <c r="R1" s="235" t="s">
        <v>141</v>
      </c>
    </row>
    <row r="2" spans="1:22" s="235" customFormat="1" ht="16.5" hidden="1" customHeight="1">
      <c r="C2" s="350"/>
    </row>
    <row r="3" spans="1:22" s="215" customFormat="1" ht="6">
      <c r="A3" s="214"/>
      <c r="C3" s="221"/>
      <c r="D3" s="216"/>
      <c r="E3" s="216"/>
      <c r="F3" s="216"/>
      <c r="G3" s="216"/>
      <c r="H3" s="216"/>
      <c r="I3" s="217"/>
      <c r="J3" s="218"/>
      <c r="K3" s="218"/>
      <c r="L3" s="218"/>
    </row>
    <row r="4" spans="1:22" ht="22.5">
      <c r="C4" s="55"/>
      <c r="D4" s="495" t="s">
        <v>568</v>
      </c>
      <c r="E4" s="496"/>
      <c r="F4" s="496"/>
      <c r="G4" s="496"/>
      <c r="H4" s="496"/>
      <c r="I4" s="497"/>
      <c r="J4" s="331"/>
      <c r="K4" s="99"/>
      <c r="L4" s="99"/>
    </row>
    <row r="5" spans="1:22" s="215" customFormat="1" ht="6">
      <c r="A5" s="214"/>
      <c r="C5" s="221"/>
      <c r="D5" s="216"/>
      <c r="E5" s="219"/>
      <c r="F5" s="219"/>
      <c r="G5" s="219"/>
      <c r="H5" s="219"/>
      <c r="I5" s="220"/>
      <c r="J5" s="220"/>
      <c r="K5" s="220"/>
      <c r="L5" s="220"/>
    </row>
    <row r="6" spans="1:22">
      <c r="C6" s="55"/>
      <c r="D6" s="513" t="s">
        <v>384</v>
      </c>
      <c r="E6" s="510"/>
      <c r="F6" s="510"/>
      <c r="G6" s="510"/>
      <c r="H6" s="510"/>
      <c r="I6" s="510"/>
      <c r="J6" s="510"/>
      <c r="K6" s="510"/>
      <c r="L6" s="498" t="s">
        <v>386</v>
      </c>
    </row>
    <row r="7" spans="1:22" ht="45">
      <c r="C7" s="55"/>
      <c r="D7" s="199" t="s">
        <v>32</v>
      </c>
      <c r="E7" s="179" t="s">
        <v>140</v>
      </c>
      <c r="F7" s="179"/>
      <c r="G7" s="199" t="s">
        <v>32</v>
      </c>
      <c r="H7" s="179" t="s">
        <v>142</v>
      </c>
      <c r="I7" s="198" t="s">
        <v>141</v>
      </c>
      <c r="J7" s="198" t="s">
        <v>443</v>
      </c>
      <c r="K7" s="198" t="s">
        <v>444</v>
      </c>
      <c r="L7" s="498"/>
    </row>
    <row r="8" spans="1:22" ht="12" customHeight="1">
      <c r="A8" s="119"/>
      <c r="C8" s="222"/>
      <c r="D8" s="340" t="s">
        <v>33</v>
      </c>
      <c r="E8" s="340" t="s">
        <v>5</v>
      </c>
      <c r="F8" s="340"/>
      <c r="G8" s="340" t="s">
        <v>6</v>
      </c>
      <c r="H8" s="340" t="s">
        <v>7</v>
      </c>
      <c r="I8" s="340" t="s">
        <v>20</v>
      </c>
      <c r="J8" s="340" t="s">
        <v>21</v>
      </c>
      <c r="K8" s="340" t="s">
        <v>115</v>
      </c>
      <c r="L8" s="340" t="s">
        <v>116</v>
      </c>
      <c r="M8" s="38"/>
    </row>
    <row r="9" spans="1:22" ht="78.75" hidden="1" customHeight="1">
      <c r="A9" s="38"/>
      <c r="C9" s="55"/>
      <c r="D9" s="244">
        <v>0</v>
      </c>
      <c r="E9" s="64"/>
      <c r="F9" s="339"/>
      <c r="G9" s="244">
        <v>0</v>
      </c>
      <c r="H9" s="64"/>
      <c r="I9" s="64"/>
      <c r="J9" s="64"/>
      <c r="K9" s="64"/>
      <c r="L9" s="493" t="s">
        <v>442</v>
      </c>
    </row>
    <row r="10" spans="1:22" ht="21.95" hidden="1" customHeight="1">
      <c r="A10" s="38"/>
      <c r="C10" s="509" t="s">
        <v>1989</v>
      </c>
      <c r="D10" s="510">
        <v>1</v>
      </c>
      <c r="E10" s="511" t="s">
        <v>1618</v>
      </c>
      <c r="F10" s="341"/>
      <c r="G10" s="342">
        <v>0</v>
      </c>
      <c r="H10" s="343"/>
      <c r="I10" s="344"/>
      <c r="J10" s="345"/>
      <c r="K10" s="346"/>
      <c r="L10" s="512"/>
      <c r="M10" s="235"/>
      <c r="N10" s="235"/>
      <c r="O10" s="235"/>
      <c r="P10" s="428"/>
      <c r="Q10" s="428"/>
      <c r="R10" s="429"/>
      <c r="S10" s="235"/>
      <c r="T10" s="235"/>
      <c r="U10" s="235"/>
      <c r="V10" s="235"/>
    </row>
    <row r="11" spans="1:22" ht="21.95" customHeight="1">
      <c r="A11" s="38"/>
      <c r="C11" s="509"/>
      <c r="D11" s="510"/>
      <c r="E11" s="511"/>
      <c r="F11" s="223" t="s">
        <v>1989</v>
      </c>
      <c r="G11" s="244">
        <v>1</v>
      </c>
      <c r="H11" s="351" t="s">
        <v>1628</v>
      </c>
      <c r="I11" s="352" t="s">
        <v>1629</v>
      </c>
      <c r="J11" s="337" t="s">
        <v>27</v>
      </c>
      <c r="K11" s="453" t="s">
        <v>376</v>
      </c>
      <c r="L11" s="512"/>
      <c r="M11" s="235"/>
      <c r="N11" s="235"/>
      <c r="O11" s="235"/>
      <c r="P11" s="428" t="str">
        <f>mergeValue(E11)</f>
        <v>Всеволожский муниципальный район</v>
      </c>
      <c r="Q11" s="428" t="str">
        <f>H11</f>
        <v>Заневское</v>
      </c>
      <c r="R11" s="429" t="str">
        <f>I11</f>
        <v>41612155</v>
      </c>
      <c r="S11" s="235" t="str">
        <f>Q11&amp;" ("&amp;R11&amp;")"</f>
        <v>Заневское (41612155)</v>
      </c>
      <c r="T11" s="235"/>
      <c r="U11" s="235"/>
      <c r="V11" s="235"/>
    </row>
    <row r="12" spans="1:22" ht="21.95" customHeight="1">
      <c r="A12" s="38"/>
      <c r="C12" s="509"/>
      <c r="D12" s="510"/>
      <c r="E12" s="511"/>
      <c r="F12" s="224"/>
      <c r="G12" s="225"/>
      <c r="H12" s="201" t="s">
        <v>156</v>
      </c>
      <c r="I12" s="226"/>
      <c r="J12" s="226"/>
      <c r="K12" s="226"/>
      <c r="L12" s="512"/>
      <c r="M12" s="235"/>
      <c r="N12" s="235"/>
      <c r="O12" s="235"/>
      <c r="P12" s="235"/>
      <c r="Q12" s="235"/>
      <c r="R12" s="234"/>
      <c r="S12" s="235"/>
      <c r="T12" s="235"/>
      <c r="U12" s="235"/>
      <c r="V12" s="235"/>
    </row>
    <row r="13" spans="1:22" ht="15" customHeight="1">
      <c r="A13" s="38"/>
      <c r="C13" s="55"/>
      <c r="D13" s="228"/>
      <c r="E13" s="201" t="s">
        <v>159</v>
      </c>
      <c r="F13" s="226"/>
      <c r="G13" s="226"/>
      <c r="H13" s="226"/>
      <c r="I13" s="226"/>
      <c r="J13" s="226"/>
      <c r="K13" s="227"/>
      <c r="L13" s="494"/>
      <c r="M13" s="38"/>
    </row>
    <row r="14" spans="1:22" s="215" customFormat="1" ht="6">
      <c r="A14" s="214"/>
      <c r="C14" s="365"/>
    </row>
    <row r="15" spans="1:22">
      <c r="C15" s="185"/>
      <c r="D15" s="508" t="s">
        <v>567</v>
      </c>
      <c r="E15" s="508"/>
      <c r="F15" s="508"/>
      <c r="G15" s="508"/>
      <c r="H15" s="508"/>
      <c r="I15" s="508"/>
      <c r="J15" s="508"/>
      <c r="K15" s="508"/>
      <c r="L15" s="508"/>
    </row>
  </sheetData>
  <sheetProtection algorithmName="SHA-512" hashValue="gXsuQhRKCLRJXo74O8n0gHYn/ll0SoGWfiS28nOcnwofKJNU8PONwyFjj05qPnGLL8X2oydjcqaza5/o3DePHA==" saltValue="J/HjpI3pdYjwISRtkjil8w==" spinCount="100000"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9" type="noConversion"/>
  <dataValidations count="5">
    <dataValidation type="decimal" allowBlank="1" showErrorMessage="1" errorTitle="Ошибка" error="Допускается ввод только неотрицательных чисел!" sqref="H9:K9 E9 I11" xr:uid="{00000000-0002-0000-0500-000000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 xr:uid="{8AB7A5B1-0ADD-4599-9252-19E6CAF50E15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 xr:uid="{0E19653A-9138-4A57-B925-E2FAC63B4480}">
      <formula1>900</formula1>
    </dataValidation>
    <dataValidation allowBlank="1" showInputMessage="1" showErrorMessage="1" prompt="Изменение значения по двойному щелчоку левой кнопки мыши" sqref="J11" xr:uid="{0C81730A-761A-4B15-9B85-16A9B0D80110}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 xr:uid="{C0F33330-93FE-408B-BA47-D19AE09279BA}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5">
    <tabColor theme="0" tint="-0.249977111117893"/>
  </sheetPr>
  <dimension ref="A1:X19"/>
  <sheetViews>
    <sheetView showGridLines="0" topLeftCell="D1" zoomScaleNormal="100" workbookViewId="0">
      <selection activeCell="K22" sqref="K22"/>
    </sheetView>
  </sheetViews>
  <sheetFormatPr defaultColWidth="10.5703125" defaultRowHeight="14.25"/>
  <cols>
    <col min="1" max="1" width="3.7109375" style="234" hidden="1" customWidth="1"/>
    <col min="2" max="3" width="3.7109375" style="235" hidden="1" customWidth="1"/>
    <col min="4" max="7" width="3.7109375" style="235" customWidth="1"/>
    <col min="8" max="8" width="3.7109375" style="236" customWidth="1"/>
    <col min="9" max="9" width="9.7109375" style="38" customWidth="1"/>
    <col min="10" max="10" width="37.7109375" style="38" customWidth="1"/>
    <col min="11" max="11" width="66.85546875" style="38" customWidth="1"/>
    <col min="12" max="12" width="116" style="38" customWidth="1"/>
    <col min="13" max="13" width="10.5703125" style="235"/>
    <col min="14" max="14" width="10.5703125" style="397" hidden="1" customWidth="1"/>
    <col min="15" max="15" width="11.140625" style="397" hidden="1" customWidth="1"/>
    <col min="16" max="17" width="10.5703125" style="397" hidden="1" customWidth="1"/>
    <col min="18" max="18" width="11.28515625" style="397" hidden="1" customWidth="1"/>
    <col min="19" max="19" width="10.5703125" style="397" hidden="1" customWidth="1"/>
    <col min="20" max="24" width="10.5703125" style="235"/>
    <col min="25" max="16384" width="10.5703125" style="38"/>
  </cols>
  <sheetData>
    <row r="1" spans="1:24" ht="3" customHeight="1">
      <c r="A1" s="234" t="s">
        <v>33</v>
      </c>
    </row>
    <row r="2" spans="1:24" ht="22.5">
      <c r="I2" s="515" t="s">
        <v>445</v>
      </c>
      <c r="J2" s="516"/>
      <c r="K2" s="517"/>
      <c r="L2" s="230"/>
    </row>
    <row r="3" spans="1:24" ht="3" customHeight="1"/>
    <row r="4" spans="1:24" s="238" customFormat="1" ht="11.25">
      <c r="A4" s="237"/>
      <c r="B4" s="237"/>
      <c r="C4" s="237"/>
      <c r="D4" s="237"/>
      <c r="E4" s="237"/>
      <c r="F4" s="237"/>
      <c r="G4" s="237"/>
      <c r="I4" s="501" t="s">
        <v>384</v>
      </c>
      <c r="J4" s="501"/>
      <c r="K4" s="501"/>
      <c r="L4" s="518" t="s">
        <v>386</v>
      </c>
      <c r="M4" s="237"/>
      <c r="N4" s="398"/>
      <c r="O4" s="398"/>
      <c r="P4" s="398"/>
      <c r="Q4" s="398"/>
      <c r="R4" s="398"/>
      <c r="S4" s="398"/>
      <c r="T4" s="237"/>
      <c r="U4" s="237"/>
      <c r="V4" s="237"/>
      <c r="W4" s="237"/>
      <c r="X4" s="237"/>
    </row>
    <row r="5" spans="1:24" s="238" customFormat="1" ht="11.25" customHeight="1">
      <c r="A5" s="237"/>
      <c r="B5" s="237"/>
      <c r="C5" s="237"/>
      <c r="D5" s="237"/>
      <c r="E5" s="237"/>
      <c r="F5" s="237"/>
      <c r="G5" s="237"/>
      <c r="I5" s="274" t="s">
        <v>32</v>
      </c>
      <c r="J5" s="239" t="s">
        <v>385</v>
      </c>
      <c r="K5" s="112" t="s">
        <v>383</v>
      </c>
      <c r="L5" s="518"/>
      <c r="M5" s="237"/>
      <c r="N5" s="398"/>
      <c r="O5" s="398"/>
      <c r="P5" s="398"/>
      <c r="Q5" s="398"/>
      <c r="R5" s="398"/>
      <c r="S5" s="398"/>
      <c r="T5" s="237"/>
      <c r="U5" s="237"/>
      <c r="V5" s="237"/>
      <c r="W5" s="237"/>
      <c r="X5" s="237"/>
    </row>
    <row r="6" spans="1:24" s="238" customFormat="1" ht="12" customHeight="1">
      <c r="A6" s="237"/>
      <c r="B6" s="237"/>
      <c r="C6" s="237"/>
      <c r="D6" s="237"/>
      <c r="E6" s="237"/>
      <c r="F6" s="237"/>
      <c r="G6" s="237"/>
      <c r="I6" s="240" t="s">
        <v>33</v>
      </c>
      <c r="J6" s="241">
        <v>2</v>
      </c>
      <c r="K6" s="242">
        <v>3</v>
      </c>
      <c r="L6" s="243">
        <v>4</v>
      </c>
      <c r="M6" s="237">
        <v>4</v>
      </c>
      <c r="N6" s="237" t="s">
        <v>488</v>
      </c>
      <c r="O6" s="237" t="s">
        <v>489</v>
      </c>
      <c r="P6" s="237" t="s">
        <v>490</v>
      </c>
      <c r="Q6" s="237" t="s">
        <v>491</v>
      </c>
      <c r="R6" s="237" t="s">
        <v>504</v>
      </c>
      <c r="S6" s="237" t="s">
        <v>496</v>
      </c>
      <c r="T6" s="237"/>
      <c r="U6" s="237"/>
      <c r="V6" s="237"/>
      <c r="W6" s="237"/>
      <c r="X6" s="237"/>
    </row>
    <row r="7" spans="1:24" s="238" customFormat="1" ht="18.75">
      <c r="A7" s="237">
        <v>0</v>
      </c>
      <c r="B7" s="237"/>
      <c r="C7" s="237"/>
      <c r="D7" s="237"/>
      <c r="E7" s="237"/>
      <c r="F7" s="237"/>
      <c r="G7" s="237"/>
      <c r="I7" s="244">
        <v>1</v>
      </c>
      <c r="J7" s="245" t="s">
        <v>446</v>
      </c>
      <c r="K7" s="229" t="str">
        <f>IF(form_up_date="","",form_up_date)</f>
        <v>01.11.2022</v>
      </c>
      <c r="L7" s="246" t="s">
        <v>447</v>
      </c>
      <c r="M7" s="24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</row>
    <row r="8" spans="1:24" s="369" customFormat="1" ht="45">
      <c r="A8" s="519">
        <v>1</v>
      </c>
      <c r="B8" s="368"/>
      <c r="C8" s="368"/>
      <c r="D8" s="368"/>
      <c r="E8" s="520" t="s">
        <v>1989</v>
      </c>
      <c r="F8" s="368"/>
      <c r="G8" s="368"/>
      <c r="I8" s="244" t="str">
        <f>"2."&amp;mergeValue(A8)</f>
        <v>2.1</v>
      </c>
      <c r="J8" s="245" t="s">
        <v>448</v>
      </c>
      <c r="K8" s="390" t="s">
        <v>1986</v>
      </c>
      <c r="L8" s="379" t="s">
        <v>534</v>
      </c>
      <c r="M8" s="370"/>
      <c r="N8" s="237" t="str">
        <f>IF(K8="","",K8)</f>
        <v>МО "Заневское сельское поселение" Всеволожского муниципального района Ленинградской области</v>
      </c>
      <c r="O8" s="237"/>
      <c r="P8" s="237"/>
      <c r="Q8" s="237"/>
      <c r="R8" s="430"/>
      <c r="S8" s="237" t="s">
        <v>497</v>
      </c>
      <c r="T8" s="368"/>
      <c r="U8" s="368"/>
      <c r="V8" s="368"/>
      <c r="W8" s="368"/>
    </row>
    <row r="9" spans="1:24" s="369" customFormat="1" ht="33.75">
      <c r="A9" s="519"/>
      <c r="B9" s="368"/>
      <c r="C9" s="368"/>
      <c r="D9" s="368"/>
      <c r="E9" s="521"/>
      <c r="F9" s="368"/>
      <c r="G9" s="368"/>
      <c r="I9" s="244" t="str">
        <f>"3."&amp;mergeValue(A9)</f>
        <v>3.1</v>
      </c>
      <c r="J9" s="245" t="s">
        <v>449</v>
      </c>
      <c r="K9" s="229" t="str">
        <f>IF(ISERROR(INDEX(List02_VDCol,MATCH(K8,List02_CSCol,0))),"наименование отсутствует",INDEX(List02_VDCol,MATCH(K8,List02_CSCol,0)))</f>
        <v>Производство тепловой энергии. Некомбинированная выработка; Подключение (технологическое присоединение) к системе теплоснабжения</v>
      </c>
      <c r="L9" s="379" t="s">
        <v>481</v>
      </c>
      <c r="M9" s="370"/>
      <c r="N9" s="237"/>
      <c r="O9" s="237" t="str">
        <f>IF(K9="","",K9)</f>
        <v>Производство тепловой энергии. Некомбинированная выработка; Подключение (технологическое присоединение) к системе теплоснабжения</v>
      </c>
      <c r="P9" s="237"/>
      <c r="Q9" s="237"/>
      <c r="R9" s="430"/>
      <c r="S9" s="237" t="s">
        <v>498</v>
      </c>
      <c r="T9" s="368"/>
      <c r="U9" s="368"/>
      <c r="V9" s="368"/>
      <c r="W9" s="368"/>
    </row>
    <row r="10" spans="1:24" s="369" customFormat="1" ht="22.5">
      <c r="A10" s="519"/>
      <c r="B10" s="519">
        <v>1</v>
      </c>
      <c r="C10" s="368"/>
      <c r="D10" s="368"/>
      <c r="E10" s="521"/>
      <c r="F10" s="519"/>
      <c r="G10" s="368"/>
      <c r="I10" s="244" t="str">
        <f>"4."&amp;mergeValue(A10)</f>
        <v>4.1</v>
      </c>
      <c r="J10" s="245" t="s">
        <v>450</v>
      </c>
      <c r="K10" s="112" t="s">
        <v>389</v>
      </c>
      <c r="L10" s="246"/>
      <c r="M10" s="370"/>
      <c r="N10" s="237"/>
      <c r="O10" s="237"/>
      <c r="P10" s="237"/>
      <c r="Q10" s="237"/>
      <c r="R10" s="430"/>
      <c r="S10" s="237"/>
      <c r="T10" s="368"/>
      <c r="U10" s="368"/>
      <c r="V10" s="368"/>
      <c r="W10" s="368"/>
    </row>
    <row r="11" spans="1:24" s="369" customFormat="1" ht="18.75">
      <c r="A11" s="519"/>
      <c r="B11" s="519"/>
      <c r="C11" s="378"/>
      <c r="D11" s="378"/>
      <c r="E11" s="521"/>
      <c r="F11" s="519"/>
      <c r="G11" s="378"/>
      <c r="I11" s="244" t="str">
        <f>"4."&amp;mergeValue(A11) &amp;"."&amp;mergeValue(B10)</f>
        <v>4.1.1</v>
      </c>
      <c r="J11" s="435" t="s">
        <v>524</v>
      </c>
      <c r="K11" s="229" t="str">
        <f>IF(region_name="","",region_name)</f>
        <v>Ленинградская область</v>
      </c>
      <c r="L11" s="246" t="s">
        <v>387</v>
      </c>
      <c r="M11" s="370"/>
      <c r="N11" s="237"/>
      <c r="O11" s="237"/>
      <c r="P11" s="237"/>
      <c r="Q11" s="237"/>
      <c r="R11" s="430"/>
      <c r="S11" s="237"/>
      <c r="T11" s="368"/>
      <c r="U11" s="368"/>
      <c r="V11" s="368"/>
      <c r="W11" s="368"/>
    </row>
    <row r="12" spans="1:24" s="369" customFormat="1" ht="22.5">
      <c r="A12" s="519"/>
      <c r="B12" s="519"/>
      <c r="C12" s="519">
        <v>1</v>
      </c>
      <c r="D12" s="378"/>
      <c r="E12" s="521"/>
      <c r="F12" s="519"/>
      <c r="G12" s="519"/>
      <c r="I12" s="244" t="str">
        <f>"4."&amp;mergeValue(A12) &amp;"."&amp;mergeValue(B12)&amp;"."&amp;mergeValue(C12)</f>
        <v>4.1.1.1</v>
      </c>
      <c r="J12" s="248" t="s">
        <v>451</v>
      </c>
      <c r="K12" s="229" t="s">
        <v>1618</v>
      </c>
      <c r="L12" s="379" t="s">
        <v>452</v>
      </c>
      <c r="M12" s="370"/>
      <c r="N12" s="237"/>
      <c r="O12" s="237"/>
      <c r="P12" s="237" t="str">
        <f>IF(K12="","",K12)</f>
        <v>Всеволожский муниципальный район</v>
      </c>
      <c r="Q12" s="237"/>
      <c r="R12" s="430"/>
      <c r="S12" s="237" t="s">
        <v>499</v>
      </c>
      <c r="T12" s="368"/>
      <c r="U12" s="368"/>
      <c r="V12" s="368"/>
      <c r="W12" s="368"/>
    </row>
    <row r="13" spans="1:24" s="369" customFormat="1" ht="18.75">
      <c r="A13" s="519"/>
      <c r="B13" s="519"/>
      <c r="C13" s="519"/>
      <c r="D13" s="378">
        <v>1</v>
      </c>
      <c r="E13" s="521"/>
      <c r="F13" s="519"/>
      <c r="G13" s="519"/>
      <c r="I13" s="244" t="str">
        <f>"4."&amp;mergeValue(A13) &amp;"."&amp;mergeValue(B13)&amp;"."&amp;mergeValue(C13)&amp;"."&amp;mergeValue(D13)</f>
        <v>4.1.1.1.1</v>
      </c>
      <c r="J13" s="249" t="s">
        <v>453</v>
      </c>
      <c r="K13" s="229" t="s">
        <v>1990</v>
      </c>
      <c r="L13" s="522" t="s">
        <v>535</v>
      </c>
      <c r="M13" s="370"/>
      <c r="N13" s="237"/>
      <c r="O13" s="237"/>
      <c r="P13" s="237"/>
      <c r="Q13" s="237" t="s">
        <v>1628</v>
      </c>
      <c r="R13" s="430" t="s">
        <v>1629</v>
      </c>
      <c r="S13" s="237" t="s">
        <v>500</v>
      </c>
      <c r="T13" s="368"/>
      <c r="U13" s="368"/>
      <c r="V13" s="368"/>
      <c r="W13" s="368"/>
    </row>
    <row r="14" spans="1:24" s="369" customFormat="1" ht="18.75">
      <c r="A14" s="519"/>
      <c r="B14" s="519"/>
      <c r="C14" s="519"/>
      <c r="D14" s="378"/>
      <c r="E14" s="521"/>
      <c r="F14" s="519"/>
      <c r="G14" s="519"/>
      <c r="I14" s="371"/>
      <c r="J14" s="411" t="s">
        <v>156</v>
      </c>
      <c r="K14" s="372"/>
      <c r="L14" s="523"/>
      <c r="M14" s="370"/>
      <c r="N14" s="237"/>
      <c r="O14" s="237"/>
      <c r="P14" s="237"/>
      <c r="Q14" s="237"/>
      <c r="R14" s="430"/>
      <c r="S14" s="237"/>
      <c r="T14" s="368"/>
      <c r="U14" s="368"/>
      <c r="V14" s="368"/>
      <c r="W14" s="368"/>
    </row>
    <row r="15" spans="1:24" s="369" customFormat="1" ht="18.75">
      <c r="A15" s="519"/>
      <c r="B15" s="519"/>
      <c r="C15" s="378"/>
      <c r="D15" s="378"/>
      <c r="E15" s="521"/>
      <c r="F15" s="519"/>
      <c r="G15" s="378"/>
      <c r="I15" s="250"/>
      <c r="J15" s="412" t="s">
        <v>159</v>
      </c>
      <c r="K15" s="251"/>
      <c r="L15" s="252"/>
      <c r="M15" s="370"/>
      <c r="N15" s="237"/>
      <c r="O15" s="237"/>
      <c r="P15" s="237"/>
      <c r="Q15" s="237"/>
      <c r="R15" s="430"/>
      <c r="S15" s="237"/>
      <c r="T15" s="368"/>
      <c r="U15" s="368"/>
      <c r="V15" s="368"/>
      <c r="W15" s="368"/>
    </row>
    <row r="16" spans="1:24" s="369" customFormat="1" ht="18.75">
      <c r="A16" s="519"/>
      <c r="B16" s="368"/>
      <c r="C16" s="368"/>
      <c r="D16" s="368"/>
      <c r="E16" s="521"/>
      <c r="F16" s="368"/>
      <c r="G16" s="368"/>
      <c r="I16" s="250"/>
      <c r="J16" s="373" t="s">
        <v>454</v>
      </c>
      <c r="K16" s="251"/>
      <c r="L16" s="252"/>
      <c r="M16" s="370"/>
      <c r="N16" s="237"/>
      <c r="O16" s="237"/>
      <c r="P16" s="237"/>
      <c r="Q16" s="237"/>
      <c r="R16" s="430"/>
      <c r="S16" s="237"/>
      <c r="T16" s="368"/>
      <c r="U16" s="368"/>
      <c r="V16" s="368"/>
      <c r="W16" s="368"/>
    </row>
    <row r="17" spans="1:24" s="238" customFormat="1" ht="18.75" customHeight="1">
      <c r="A17" s="237"/>
      <c r="B17" s="237"/>
      <c r="C17" s="237"/>
      <c r="D17" s="237"/>
      <c r="E17" s="237"/>
      <c r="F17" s="237"/>
      <c r="G17" s="237"/>
      <c r="I17" s="250"/>
      <c r="J17" s="410" t="s">
        <v>376</v>
      </c>
      <c r="K17" s="251"/>
      <c r="L17" s="252"/>
      <c r="M17" s="24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</row>
    <row r="18" spans="1:24" s="238" customFormat="1" ht="3" customHeight="1">
      <c r="A18" s="237"/>
      <c r="B18" s="237"/>
      <c r="C18" s="237"/>
      <c r="D18" s="237"/>
      <c r="E18" s="237"/>
      <c r="F18" s="237"/>
      <c r="G18" s="237"/>
      <c r="I18" s="253"/>
      <c r="J18" s="395"/>
      <c r="K18" s="396"/>
      <c r="L18" s="254"/>
      <c r="M18" s="237"/>
      <c r="N18" s="398"/>
      <c r="O18" s="398"/>
      <c r="P18" s="398"/>
      <c r="Q18" s="398"/>
      <c r="R18" s="398"/>
      <c r="S18" s="398"/>
      <c r="T18" s="237"/>
      <c r="U18" s="237"/>
      <c r="V18" s="237"/>
      <c r="W18" s="237"/>
      <c r="X18" s="237"/>
    </row>
    <row r="19" spans="1:24" s="238" customFormat="1" ht="15" customHeight="1">
      <c r="A19" s="237"/>
      <c r="B19" s="237"/>
      <c r="C19" s="237"/>
      <c r="D19" s="237"/>
      <c r="E19" s="237"/>
      <c r="F19" s="237"/>
      <c r="G19" s="237"/>
      <c r="I19" s="253"/>
      <c r="J19" s="514" t="s">
        <v>455</v>
      </c>
      <c r="K19" s="514"/>
      <c r="L19" s="254"/>
      <c r="M19" s="237"/>
      <c r="N19" s="398"/>
      <c r="O19" s="398"/>
      <c r="P19" s="398"/>
      <c r="Q19" s="398"/>
      <c r="R19" s="398"/>
      <c r="S19" s="398"/>
      <c r="T19" s="237"/>
      <c r="U19" s="237"/>
      <c r="V19" s="237"/>
      <c r="W19" s="237"/>
      <c r="X19" s="237"/>
    </row>
  </sheetData>
  <sheetProtection algorithmName="SHA-512" hashValue="VnrAUQTefdzMnBP/9Ew6MIHn/5YwL7QwnYRhq+25Pp5481Vmv8ySoSx79HvSeoPJkdLZ/PuWsWkVli2gDgg2Dw==" saltValue="u5TnEM9pCcCqBUhZIzcL0A==" spinCount="100000" sheet="1" objects="1" scenarios="1" formatColumns="0" formatRows="0"/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9" xr:uid="{00000000-0002-0000-06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8" xr:uid="{E1D728F7-000D-41FA-BD65-E50285668700}">
      <formula1>kind_of_CS_on_sheet_filter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255" hidden="1" customWidth="1"/>
    <col min="2" max="2" width="9.140625" style="256" hidden="1" customWidth="1"/>
    <col min="3" max="3" width="3.7109375" style="257" customWidth="1"/>
    <col min="4" max="4" width="7" style="256" bestFit="1" customWidth="1"/>
    <col min="5" max="5" width="14.28515625" style="256" customWidth="1"/>
    <col min="6" max="6" width="41" style="256" customWidth="1"/>
    <col min="7" max="9" width="17.85546875" style="256" customWidth="1"/>
    <col min="10" max="10" width="42.140625" style="256" customWidth="1"/>
    <col min="11" max="11" width="115.7109375" style="256" customWidth="1"/>
    <col min="12" max="12" width="3.7109375" style="256" customWidth="1"/>
    <col min="13" max="16384" width="9.140625" style="256"/>
  </cols>
  <sheetData>
    <row r="1" spans="1:14" hidden="1"/>
    <row r="2" spans="1:14" hidden="1"/>
    <row r="3" spans="1:14" hidden="1"/>
    <row r="4" spans="1:14" ht="3" customHeight="1">
      <c r="E4" s="334"/>
      <c r="F4" s="334"/>
      <c r="G4" s="334"/>
      <c r="H4" s="334"/>
      <c r="I4" s="334"/>
      <c r="J4" s="334"/>
    </row>
    <row r="5" spans="1:14" s="38" customFormat="1" ht="22.5">
      <c r="A5" s="119"/>
      <c r="C5" s="55"/>
      <c r="D5" s="495" t="s">
        <v>536</v>
      </c>
      <c r="E5" s="496"/>
      <c r="F5" s="496"/>
      <c r="G5" s="496"/>
      <c r="H5" s="496"/>
      <c r="I5" s="496"/>
      <c r="J5" s="497"/>
      <c r="K5" s="335"/>
    </row>
    <row r="6" spans="1:14" ht="3" hidden="1" customHeight="1">
      <c r="D6" s="258"/>
      <c r="E6" s="258"/>
      <c r="G6" s="258"/>
      <c r="H6" s="258"/>
      <c r="I6" s="258"/>
      <c r="J6" s="258"/>
      <c r="K6" s="258"/>
    </row>
    <row r="7" spans="1:14" s="255" customFormat="1" ht="3" customHeight="1">
      <c r="B7" s="256"/>
      <c r="C7" s="257"/>
      <c r="D7" s="259"/>
      <c r="E7" s="259"/>
      <c r="G7" s="259"/>
      <c r="H7" s="259"/>
      <c r="I7" s="259"/>
      <c r="J7" s="259"/>
      <c r="K7" s="259"/>
      <c r="L7" s="260"/>
    </row>
    <row r="8" spans="1:14">
      <c r="D8" s="527" t="s">
        <v>384</v>
      </c>
      <c r="E8" s="527"/>
      <c r="F8" s="527"/>
      <c r="G8" s="527"/>
      <c r="H8" s="527"/>
      <c r="I8" s="527"/>
      <c r="J8" s="527"/>
      <c r="K8" s="527" t="s">
        <v>386</v>
      </c>
    </row>
    <row r="9" spans="1:14">
      <c r="D9" s="527" t="s">
        <v>32</v>
      </c>
      <c r="E9" s="527" t="s">
        <v>456</v>
      </c>
      <c r="F9" s="527"/>
      <c r="G9" s="527" t="s">
        <v>346</v>
      </c>
      <c r="H9" s="527"/>
      <c r="I9" s="527"/>
      <c r="J9" s="527"/>
      <c r="K9" s="527"/>
    </row>
    <row r="10" spans="1:14">
      <c r="D10" s="527"/>
      <c r="E10" s="168" t="s">
        <v>345</v>
      </c>
      <c r="F10" s="168" t="s">
        <v>249</v>
      </c>
      <c r="G10" s="168" t="s">
        <v>249</v>
      </c>
      <c r="H10" s="168" t="s">
        <v>345</v>
      </c>
      <c r="I10" s="168" t="s">
        <v>457</v>
      </c>
      <c r="J10" s="168" t="s">
        <v>444</v>
      </c>
      <c r="K10" s="527"/>
    </row>
    <row r="11" spans="1:14" ht="12" customHeight="1">
      <c r="D11" s="44" t="s">
        <v>33</v>
      </c>
      <c r="E11" s="44" t="s">
        <v>5</v>
      </c>
      <c r="F11" s="44" t="s">
        <v>6</v>
      </c>
      <c r="G11" s="44" t="s">
        <v>7</v>
      </c>
      <c r="H11" s="44" t="s">
        <v>20</v>
      </c>
      <c r="I11" s="44" t="s">
        <v>21</v>
      </c>
      <c r="J11" s="44" t="s">
        <v>115</v>
      </c>
      <c r="K11" s="44" t="s">
        <v>116</v>
      </c>
    </row>
    <row r="12" spans="1:14" s="388" customFormat="1" ht="54.95" customHeight="1">
      <c r="A12" s="97" t="s">
        <v>6</v>
      </c>
      <c r="B12" s="388" t="s">
        <v>376</v>
      </c>
      <c r="C12" s="389"/>
      <c r="D12" s="261" t="s">
        <v>33</v>
      </c>
      <c r="E12" s="390"/>
      <c r="F12" s="326"/>
      <c r="G12" s="262"/>
      <c r="H12" s="262"/>
      <c r="I12" s="108"/>
      <c r="J12" s="263"/>
      <c r="K12" s="523" t="s">
        <v>458</v>
      </c>
      <c r="L12" s="394"/>
      <c r="M12" s="391" t="str">
        <f>IF(ISERROR(INDEX(kind_of_nameforms,MATCH(E12,kind_of_forms,0),1)),"",INDEX(kind_of_nameforms,MATCH(E12,kind_of_forms,0),1))</f>
        <v/>
      </c>
      <c r="N12" s="392"/>
    </row>
    <row r="13" spans="1:14" ht="15" customHeight="1">
      <c r="A13" s="256"/>
      <c r="C13" s="256"/>
      <c r="D13" s="264"/>
      <c r="E13" s="265" t="s">
        <v>459</v>
      </c>
      <c r="F13" s="266"/>
      <c r="G13" s="266"/>
      <c r="H13" s="266"/>
      <c r="I13" s="266"/>
      <c r="J13" s="267"/>
      <c r="K13" s="524"/>
    </row>
    <row r="14" spans="1:14" ht="3" customHeight="1">
      <c r="A14" s="256"/>
      <c r="C14" s="256"/>
    </row>
    <row r="15" spans="1:14" ht="27.75" customHeight="1">
      <c r="E15" s="525" t="s">
        <v>537</v>
      </c>
      <c r="F15" s="526"/>
      <c r="G15" s="526"/>
      <c r="H15" s="526"/>
      <c r="I15" s="526"/>
      <c r="J15" s="526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07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0700-000001000000}"/>
    <dataValidation type="textLength" operator="lessThanOrEqual" allowBlank="1" showInputMessage="1" showErrorMessage="1" errorTitle="Ошибка" error="Допускается ввод не более 900 символов!" sqref="F12:H12" xr:uid="{00000000-0002-0000-07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07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Comm">
    <tabColor indexed="31"/>
    <pageSetUpPr fitToPage="1"/>
  </sheetPr>
  <dimension ref="A1:F12"/>
  <sheetViews>
    <sheetView showGridLines="0" topLeftCell="C6" zoomScaleNormal="100" workbookViewId="0"/>
  </sheetViews>
  <sheetFormatPr defaultRowHeight="14.25"/>
  <cols>
    <col min="1" max="2" width="9.140625" style="13" hidden="1" customWidth="1"/>
    <col min="3" max="3" width="3.7109375" style="58" bestFit="1" customWidth="1"/>
    <col min="4" max="4" width="6.28515625" style="13" bestFit="1" customWidth="1"/>
    <col min="5" max="5" width="94.85546875" style="13" customWidth="1"/>
    <col min="6" max="16384" width="9.140625" style="13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59"/>
      <c r="D6" s="14"/>
      <c r="E6" s="14"/>
    </row>
    <row r="7" spans="3:6" ht="22.5">
      <c r="C7" s="59"/>
      <c r="D7" s="495" t="s">
        <v>11</v>
      </c>
      <c r="E7" s="497"/>
      <c r="F7" s="332"/>
    </row>
    <row r="8" spans="3:6" ht="3" customHeight="1">
      <c r="C8" s="59"/>
      <c r="D8" s="14"/>
      <c r="E8" s="14"/>
    </row>
    <row r="9" spans="3:6" ht="15.95" customHeight="1">
      <c r="C9" s="59"/>
      <c r="D9" s="199" t="s">
        <v>32</v>
      </c>
      <c r="E9" s="179" t="s">
        <v>112</v>
      </c>
    </row>
    <row r="10" spans="3:6" ht="12" customHeight="1">
      <c r="C10" s="59"/>
      <c r="D10" s="44" t="s">
        <v>33</v>
      </c>
      <c r="E10" s="44" t="s">
        <v>5</v>
      </c>
    </row>
    <row r="11" spans="3:6" ht="15" hidden="1" customHeight="1">
      <c r="C11" s="59"/>
      <c r="D11" s="65">
        <v>0</v>
      </c>
      <c r="E11" s="66"/>
    </row>
    <row r="12" spans="3:6" ht="12" customHeight="1">
      <c r="C12" s="59"/>
      <c r="D12" s="98"/>
      <c r="E12" s="333" t="s">
        <v>113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08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200</vt:i4>
      </vt:variant>
    </vt:vector>
  </HeadingPairs>
  <TitlesOfParts>
    <vt:vector size="209" baseType="lpstr">
      <vt:lpstr>Инструкция</vt:lpstr>
      <vt:lpstr>Титульный</vt:lpstr>
      <vt:lpstr>Форма 4.1.1</vt:lpstr>
      <vt:lpstr>Форма 4.1.2</vt:lpstr>
      <vt:lpstr>Форма 4.1.3</vt:lpstr>
      <vt:lpstr>Форма 1.0.1</vt:lpstr>
      <vt:lpstr>Комментарии</vt:lpstr>
      <vt:lpstr>Сведения об изменении</vt:lpstr>
      <vt:lpstr>Проверка</vt:lpstr>
      <vt:lpstr>_ppL1</vt:lpstr>
      <vt:lpstr>_ppL12</vt:lpstr>
      <vt:lpstr>_ppL2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data_uniTS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et_List04_2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kind_of_org_type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List02_EM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List04_uniTS_block</vt:lpstr>
      <vt:lpstr>List04_uniTS_blockColor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pIns_List04_ETO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type_org</vt:lpstr>
      <vt:lpstr>unit</vt:lpstr>
      <vt:lpstr>UpdStatus</vt:lpstr>
      <vt:lpstr>url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(ТС)</dc:title>
  <dc:subject>Общая информация о регулируемой организации (ТС)</dc:subject>
  <dc:creator>Infernus</dc:creator>
  <cp:lastModifiedBy>Воловикова Алина Алексеевна</cp:lastModifiedBy>
  <dcterms:created xsi:type="dcterms:W3CDTF">2014-08-18T08:57:48Z</dcterms:created>
  <dcterms:modified xsi:type="dcterms:W3CDTF">2023-05-04T12:54:47Z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1.1.1</vt:lpwstr>
  </property>
  <property fmtid="{D5CDD505-2E9C-101B-9397-08002B2CF9AE}" pid="3" name="TemplateOperationMode">
    <vt:i4>3</vt:i4>
  </property>
  <property fmtid="{D5CDD505-2E9C-101B-9397-08002B2CF9AE}" pid="4" name="Version">
    <vt:lpwstr>FAS.JKH.OPEN.INFO.ORG.WARM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